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upanic\Desktop\"/>
    </mc:Choice>
  </mc:AlternateContent>
  <xr:revisionPtr revIDLastSave="0" documentId="13_ncr:1_{502E57ED-C906-4453-B57E-C0E77FAAED61}" xr6:coauthVersionLast="43" xr6:coauthVersionMax="43" xr10:uidLastSave="{00000000-0000-0000-0000-000000000000}"/>
  <bookViews>
    <workbookView xWindow="-120" yWindow="-120" windowWidth="29040" windowHeight="15840" firstSheet="1" activeTab="6" xr2:uid="{00000000-000D-0000-FFFF-FFFF00000000}"/>
  </bookViews>
  <sheets>
    <sheet name="PRIHODI 1-12-18" sheetId="3" r:id="rId1"/>
    <sheet name="RASHOD 1-12-18" sheetId="4" r:id="rId2"/>
    <sheet name="VLASTITI IZVORI" sheetId="5" r:id="rId3"/>
    <sheet name="P i P prema izvorima financ. " sheetId="6" r:id="rId4"/>
    <sheet name="R i I prema izvorima financ " sheetId="7" r:id="rId5"/>
    <sheet name="R i I prema funkcijskoj klas." sheetId="8" r:id="rId6"/>
    <sheet name="POSEBNI DIO" sheetId="2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6" hidden="1">'POSEBNI DIO'!$A$6:$M$679</definedName>
    <definedName name="a">[1]NOVMIR3!$U$71:$Y$134</definedName>
    <definedName name="b">[1]NOVMIR3!$A$3:$A$43</definedName>
    <definedName name="BEx00775DQ2JG7XO82H2QROMSXVH" hidden="1">#REF!</definedName>
    <definedName name="BEx009W98B7PZBFAE89KM0RRWMFD" hidden="1">#REF!</definedName>
    <definedName name="BEx00BE8LZQJ7YE6TWSO2NB43IF7" hidden="1">#REF!</definedName>
    <definedName name="BEx00S69VJH3S5NU0JXPOHT9M1ZG" hidden="1">#REF!</definedName>
    <definedName name="BEx00ZD99I4MRZCIFP7OBUA5T94M" hidden="1">#REF!</definedName>
    <definedName name="BEx010F2ILN0YUCUMZCM9Z3A0HSK" hidden="1">#REF!</definedName>
    <definedName name="BEx01BCTC0EGN36IDP6731IHS1NR" hidden="1">#REF!</definedName>
    <definedName name="BEx01EY9PMHTQOGNEBXNJ4L6KR3V" hidden="1">#REF!</definedName>
    <definedName name="BEx01PFX92X3TADAC3Z7XVS4PSIQ" hidden="1">#REF!</definedName>
    <definedName name="BEx01V4XF4GKNRSKY3C3714BF1I9" hidden="1">#REF!</definedName>
    <definedName name="BEx024FEU583GZO6O6PEZPWBH8K9" hidden="1">#REF!</definedName>
    <definedName name="BEx02Q0ACNPRXYKVFRXD326KUHO6" hidden="1">#REF!</definedName>
    <definedName name="BEx1EX77626ZWG2VT9PXHYPCPDJE" hidden="1">#REF!</definedName>
    <definedName name="BEx1J9N7XKIR6VW0J29GTC4TZEGL" hidden="1">#REF!</definedName>
    <definedName name="BEx1JIXPTVH628TZ44UBNWWJ5CA7" hidden="1">#REF!</definedName>
    <definedName name="BEx1JYYWIUIWPUJ9OXQJXCC202XR" hidden="1">#REF!</definedName>
    <definedName name="BEx1KQZNXL2RWME5FVRVQX1OGFVX" hidden="1">#REF!</definedName>
    <definedName name="BEx1MAVSPOTX5BWS749ZCTRNWWOW" hidden="1">#REF!</definedName>
    <definedName name="BEx1O2Q26KNAYDJGVGXLKWV289HV" hidden="1">#REF!</definedName>
    <definedName name="BEx1OOQYAT6VPE1NRT9G6NRHE5LW" hidden="1">#REF!</definedName>
    <definedName name="BEx1PKYT6CPC924667C3Q0V946Q5" hidden="1">#REF!</definedName>
    <definedName name="BEx1SM7K0SJ115CGGA23TPFBJ6S0" hidden="1">#REF!</definedName>
    <definedName name="BEx1TOV8IMGQ4RPXNOZX2J4JHZFU" hidden="1">#REF!</definedName>
    <definedName name="BEx1UXZ5KQJ6XTTTHBMRQQLF70B5" hidden="1">#REF!</definedName>
    <definedName name="BEx1VINH2P14JO1UCOP8UQ5Q7H2D" hidden="1">#REF!</definedName>
    <definedName name="BEx1VYDUI7IRFC205T8LM1SX59LT" hidden="1">#REF!</definedName>
    <definedName name="BEx1WCRRE2JKAEYQJTYSNZW95HF5" hidden="1">#REF!</definedName>
    <definedName name="BEx1X0LMOMJBZ7Z5KCFZ9TVV6FSZ" hidden="1">#REF!</definedName>
    <definedName name="BEx1XDMVP2GKNREY4YQ545L46MSA" hidden="1">#REF!</definedName>
    <definedName name="BEx3BVULBZGBPD0HSWGJK5VJFA4I" hidden="1">#REF!</definedName>
    <definedName name="BEx3CGODYY7WQ0PE0WHQVTKGYI72" hidden="1">#REF!</definedName>
    <definedName name="BEx3DWTRC18J21Z1NHMQIVOXN31H" hidden="1">#REF!</definedName>
    <definedName name="BEx3E1RPNNJUXSFI6RY1NABYTRWC" hidden="1">#REF!</definedName>
    <definedName name="BEx3E69L2RHTYAB16JOM4E13X5DE" hidden="1">#REF!</definedName>
    <definedName name="BEx3EMLNHKOJ6IEPGDAKVWLBDVNZ" hidden="1">#REF!</definedName>
    <definedName name="BEx3FERR16X5GSOZSEPOAPI0LN3N" hidden="1">#REF!</definedName>
    <definedName name="BEx3G61NANPDJE425AUYFOBUGMPD" hidden="1">#REF!</definedName>
    <definedName name="BEx3HQU64EU8MQAYVE5D7N431X1Q" hidden="1">#REF!</definedName>
    <definedName name="BEx3IP5IGJ175DUUV7W1H1QK3G7F" hidden="1">#REF!</definedName>
    <definedName name="BEx3IXP3WMB2ZH6KCW4MZ0C0YI8P" hidden="1">#REF!</definedName>
    <definedName name="BEx3IZN5SXY0M67KUTLZLJY4PNPI" hidden="1">#REF!</definedName>
    <definedName name="BEx3JVPHD66R1K527Z4VPFCWMH72" hidden="1">[2]osnovni!#REF!</definedName>
    <definedName name="BEx3K9CIDIN43VW201SO1GH1JZRI" hidden="1">#REF!</definedName>
    <definedName name="BEx3LSN3S00T8A5EAQTRGY9J31C0" hidden="1">#REF!</definedName>
    <definedName name="BEx3NI2TCIES1GZONCERWUWAD48G" hidden="1">#REF!</definedName>
    <definedName name="BEx3OS2WXW2F45AVVWIT9F6IOSLF" hidden="1">#REF!</definedName>
    <definedName name="BEx3OXH4FLI5UMMLO4IM1GRFZ5AL" hidden="1">#REF!</definedName>
    <definedName name="BEx3PB45IAGTPSN6O4INW0WGOHXB" hidden="1">#REF!</definedName>
    <definedName name="BEx3PVXZWEUYXZSUAT499E6ZXQNT" hidden="1">#REF!</definedName>
    <definedName name="BEx3Q3VSX8LAYP9QLNH82YA4EOMD" hidden="1">#REF!</definedName>
    <definedName name="BEx3R4018GAUUD7HDPQ4HAHKEYYM" hidden="1">[2]osnovni!#REF!</definedName>
    <definedName name="BEx3RT0VBW13EDUY0RZWXMWOQDWL" hidden="1">#REF!</definedName>
    <definedName name="BEx3RT0W7OJBCNTKAKX7RECWSVW0" hidden="1">#REF!</definedName>
    <definedName name="BEx3SSE31HNEHTFUBLDSLGDVDY4D" hidden="1">#REF!</definedName>
    <definedName name="BEx3T9X7NFWWCB01DGS1S8FU0188" hidden="1">#REF!</definedName>
    <definedName name="BEx3TZJMAYJIUNPPCZL7U8ZUJ9HI" hidden="1">#REF!</definedName>
    <definedName name="BEx3UWT9AMQ65HS8OK6ZAXVNFM3U" hidden="1">#REF!</definedName>
    <definedName name="BEx3V1WOEVT2K2IVOR1CJBS7LDXB" hidden="1">#REF!</definedName>
    <definedName name="BEx3VMVYFE1SH08LJ0S4QKIE1AD8" hidden="1">#REF!</definedName>
    <definedName name="BEx56TIL68UEA3YIU6OEYHUGMP44" hidden="1">#REF!</definedName>
    <definedName name="BEx59O0MNQVQ9ME5JHO1M6Z35D19" hidden="1">#REF!</definedName>
    <definedName name="BEx5BTSBKI07HSRZP5TZ0INVEYEO" hidden="1">#REF!</definedName>
    <definedName name="BEx5BVQJ3S4ZUUH7IY7IBRB7CSVS" hidden="1">#REF!</definedName>
    <definedName name="BEx5C5H4QW81EH4LRRZY9TL0DBQ2" hidden="1">#REF!</definedName>
    <definedName name="BEx5CQWNQG3LM6NJ8ME4VJES4WBU" hidden="1">#REF!</definedName>
    <definedName name="BEx5DNVCN5AJV51BDT9BNLQSJ7F5" hidden="1">#REF!</definedName>
    <definedName name="BEx5EOQHKRG1D2PVY4814H3BJT1A" hidden="1">#REF!</definedName>
    <definedName name="BEx5GXSZWB6UJ0BYJPQJGZ8FZH6D" hidden="1">[2]osnovni!#REF!</definedName>
    <definedName name="BEx5H2G6A1UJL4YT3ZZKS1ELUKHG" hidden="1">#REF!</definedName>
    <definedName name="BEx5HZF1NKXN18BV5D8TG9T0B1GJ" hidden="1">#REF!</definedName>
    <definedName name="BEx5IAI8OHYA6808JPKMRPGMSXT0" hidden="1">#REF!</definedName>
    <definedName name="BEx5INE6SVB4NA3QTG2Z2VT5KUL9" hidden="1">#REF!</definedName>
    <definedName name="BEx5JVQXIKHOBY3YK2ZB1EOSYYQ1" hidden="1">#REF!</definedName>
    <definedName name="BEx5KNGUJQE8T7HQUEVG5SXVHD78" hidden="1">#REF!</definedName>
    <definedName name="BEx5LFXV5742DBKB7HFVY58WXMHP" hidden="1">[2]osnovni!#REF!</definedName>
    <definedName name="BEx5M1O0V8VN3F4NTO2G35FJAD9Q" hidden="1">#REF!</definedName>
    <definedName name="BEx5MIG9BFVTW41REZ1Q9MHK9PCD" hidden="1">#REF!</definedName>
    <definedName name="BEx5MUFUJ4NNKJQ266N43D12ET3U" hidden="1">#REF!</definedName>
    <definedName name="BEx5MVHJ2RMVXQLIDTW9YFT5NNMQ" hidden="1">#REF!</definedName>
    <definedName name="BEx5N8TQ8YF68QBTK3DKRAB7FP5X" hidden="1">#REF!</definedName>
    <definedName name="BEx5Q2Q28DT5VKWFZSLD3HJ3QVG8" hidden="1">#REF!</definedName>
    <definedName name="BEx747WCFQFL9GRBKLUIKZGF77G0" hidden="1">#REF!</definedName>
    <definedName name="BEx748HWOAL1ZVJDALGLDPVVXH5W" hidden="1">#REF!</definedName>
    <definedName name="BEx75INIT8YF3FRZA8GCV8AS2FUK" hidden="1">#REF!</definedName>
    <definedName name="BEx762A560O30ZFCQXG8X3ZCX575" hidden="1">#REF!</definedName>
    <definedName name="BEx767DL035JNRNCVXXFCVYQZ0P5" hidden="1">#REF!</definedName>
    <definedName name="BEx76JTANJRQ49QUMCP2E0NTBZEH" hidden="1">[2]osnovni!#REF!</definedName>
    <definedName name="BEx79SP91Z8K7DIMKLYS0VX4PUVO" hidden="1">#REF!</definedName>
    <definedName name="BEx7CZHCVZJ38LLD9CE8Y619F7JY" hidden="1">#REF!</definedName>
    <definedName name="BEx7D74FQQCKGTBA1JJEJBW1U40P" hidden="1">#REF!</definedName>
    <definedName name="BEx7E1OX3T0HQN0S7TZDDX1F3OC5" hidden="1">#REF!</definedName>
    <definedName name="BEx7FGXY5RB765DJT1AZYM78RJQP" hidden="1">#REF!</definedName>
    <definedName name="BEx7FLFT8X2XMFIGS5ZOPJJLPJK6" hidden="1">#REF!</definedName>
    <definedName name="BEx7HERTFPIMIIAI4F6P8F06H9HN" hidden="1">[2]osnovni!#REF!</definedName>
    <definedName name="BEx7JNJJGD33EWSLSOUU9CW7S8AZ" hidden="1">#REF!</definedName>
    <definedName name="BEx7L56PDX9X8CFEZ4KCNEP9RO8X" hidden="1">#REF!</definedName>
    <definedName name="BEx7ND7K8VOMYSASZU06W8H0KIUC" hidden="1">#REF!</definedName>
    <definedName name="BEx90S5T6DPSWU17FDHIQGOYKPJY" hidden="1">#REF!</definedName>
    <definedName name="BEx90VLS2ECDRGXFU28RCDOWJ8BC" hidden="1">#REF!</definedName>
    <definedName name="BEx93FWVA9G5AU5AQM0YWSWUXJS3" hidden="1">#REF!</definedName>
    <definedName name="BEx93TPB3JPBO8OY6G8OMN9DTO6F" hidden="1">#REF!</definedName>
    <definedName name="BEx949VT58GUAM6H723HLKNJJEO4" hidden="1">#REF!</definedName>
    <definedName name="BEx94KIX901LI5SF5IH7ZPDNCHYQ" hidden="1">[2]osnovni!#REF!</definedName>
    <definedName name="BEx95MVU371XX54TU9TIM5HKXBHO" hidden="1">#REF!</definedName>
    <definedName name="BEx95TH6MXJHQK4XYT8EPHEDET8K" hidden="1">#REF!</definedName>
    <definedName name="BEx96B0AIMZYE8I1MJBG3PYPBHVW" hidden="1">[2]osnovni!#REF!</definedName>
    <definedName name="BEx96HR6AHJ90ZRT2EAZBXLSIFPW" hidden="1">#REF!</definedName>
    <definedName name="BEx9853HMR3TE2J8B63XJQBVBCVV" hidden="1">#REF!</definedName>
    <definedName name="BEx98T2J69OHMRMS24R1TJKH73YQ" hidden="1">#REF!</definedName>
    <definedName name="BEx992IGYZI6ZZS3RHEQXZ40S3FL" hidden="1">#REF!</definedName>
    <definedName name="BEx99NN2NAW2V2D2KILJ38799A6T" hidden="1">#REF!</definedName>
    <definedName name="BEx99QXRMGCPJNYE0T2V1JK73ATA" hidden="1">[2]osnovni!#REF!</definedName>
    <definedName name="BEx99WC02ASEOHWA9805YRTA9RC5" hidden="1">#REF!</definedName>
    <definedName name="BEx9A8BKZBIM9VT4NQ21EUOEYC6F" hidden="1">#REF!</definedName>
    <definedName name="BEx9APEKG3UJ7NCT7X5Q3979ALJT" hidden="1">#REF!</definedName>
    <definedName name="BEx9BMIRFYAIB4STKJ0IVUSKNOKN" hidden="1">#REF!</definedName>
    <definedName name="BEx9BT9F1Y3T3F268WEEVIAF0ELZ" hidden="1">#REF!</definedName>
    <definedName name="BEx9C2UOV9Z4RKXDDEBVMKU8WB6A" hidden="1">#REF!</definedName>
    <definedName name="BEx9DHY9IOH4RAKZ8VGPGRYY07KK" hidden="1">#REF!</definedName>
    <definedName name="BEx9F5QQIO9XQAWF253GKW9QXJQ0" hidden="1">#REF!</definedName>
    <definedName name="BEx9FQ9R3A23X2BH3MFNUNHU7GFV" hidden="1">#REF!</definedName>
    <definedName name="BEx9FW9JJD1ER60H4FW2BNMG7Y7M" hidden="1">#REF!</definedName>
    <definedName name="BEx9FXBDHF9WKIKUI7TH8A2VSXM9" hidden="1">#REF!</definedName>
    <definedName name="BEx9G7NICTP5XCXJZL62YYH9I0NI" hidden="1">#REF!</definedName>
    <definedName name="BEx9HM00ZTXR1X0OZFYQMWGGXZ70" hidden="1">#REF!</definedName>
    <definedName name="BEx9IC2Q1E14HZ5C7VLP623ZN3LL" hidden="1">#REF!</definedName>
    <definedName name="BEx9IE0XK13C4NX5RYP0XNJUK1YE" hidden="1">#REF!</definedName>
    <definedName name="BExAYUD7WIR62JI6Z93Z3G4SJRXL" hidden="1">#REF!</definedName>
    <definedName name="BExB153123CZC7JISQ6VN3GW0YST" hidden="1">#REF!</definedName>
    <definedName name="BExB3FCPCQRGXB1JTMQ7A7EHEM5C" hidden="1">#REF!</definedName>
    <definedName name="BExB4IRFRRQMNF2Y6X4HSRFCWJ3A" hidden="1">#REF!</definedName>
    <definedName name="BExB4RGCKSG9THVC25KOU3AQQ2GL" hidden="1">#REF!</definedName>
    <definedName name="BExB5NYZ0C9VAHVY5YHSWNOV0Z35" hidden="1">#REF!</definedName>
    <definedName name="BExB67GB67R9ZAABG27NIHW2OU3D" hidden="1">#REF!</definedName>
    <definedName name="BExB67WIVDVZQ14RMHEJUA985QCO" hidden="1">#REF!</definedName>
    <definedName name="BExB6LDX1UI76MVR9BHET7NJRKQN" hidden="1">[2]osnovni!#REF!</definedName>
    <definedName name="BExB6T14XZXO28WSF51JAXYOG8UU" hidden="1">#REF!</definedName>
    <definedName name="BExB6T6FX9S2XX4YNYR9WWBY50KC" hidden="1">#REF!</definedName>
    <definedName name="BExB9N2SDZBHXD45T7BKL8F9MG83" hidden="1">#REF!</definedName>
    <definedName name="BExB9W2G1TYHTDDC7PW9GL30F4GR" hidden="1">#REF!</definedName>
    <definedName name="BExBB8BLNHBNY548178IQ3LYN59O" hidden="1">#REF!</definedName>
    <definedName name="BExBB92HRYITZO931UDU66RNLKWK" hidden="1">[2]osnovni!#REF!</definedName>
    <definedName name="BExBBM97RUZIPOAFGOF5IY13UOX6" hidden="1">#REF!</definedName>
    <definedName name="BExBBR1V2XDSBSO6IGQ5DCP1Y7Q1" hidden="1">#REF!</definedName>
    <definedName name="BExBCOX32WBA4LYWC8N4H1W6AF3I" hidden="1">#REF!</definedName>
    <definedName name="BExBCVIH63V6QNY83MJ0OO692T49" hidden="1">#REF!</definedName>
    <definedName name="BExBCYYHQXOQD9AFTWW17OS1BHUF" hidden="1">#REF!</definedName>
    <definedName name="BExBD23N6GAHF4VKEX91VIPN0WOC" hidden="1">#REF!</definedName>
    <definedName name="BExBD6G71DMXQJJ9VFQD3PJBZYJY" hidden="1">#REF!</definedName>
    <definedName name="BExBEBCVRW8IP79J5AX4MPANWEGT" hidden="1">#REF!</definedName>
    <definedName name="BExBEF95KQAE25J1UP4UA14VK74Y" hidden="1">#REF!</definedName>
    <definedName name="BExBFJEZZ7H30ARFIVPBAB15FHPX" hidden="1">#REF!</definedName>
    <definedName name="BExCTOFXLOCG1JPJ82EWNPEE5I2Y" hidden="1">#REF!</definedName>
    <definedName name="BExCUNNNOK60FFRJ89A4ZPKH8OSA" hidden="1">#REF!</definedName>
    <definedName name="BExCV3OTF6GBULAHZ8PMVSASWZLL" hidden="1">#REF!</definedName>
    <definedName name="BExCV3OU6A0BKFJGI62FLZ0K2SEH" hidden="1">[2]osnovni!#REF!</definedName>
    <definedName name="BExCWPDQVA1SL3JALU279L8SF1DX" hidden="1">#REF!</definedName>
    <definedName name="BExCXAYLH5BRL8E6PCG5TTR6P3OE" hidden="1">#REF!</definedName>
    <definedName name="BExCXQE5SYMAFXHY7MFFSX5BF74G" hidden="1">#REF!</definedName>
    <definedName name="BExCY4MRQ6VTIGVZOJKTJHZAG4G6" hidden="1">#REF!</definedName>
    <definedName name="BExCYGRN9OIC8KC30CGWZLKHG2AN" hidden="1">#REF!</definedName>
    <definedName name="BExCYN287244S69MT6S049QR5CAR" hidden="1">#REF!</definedName>
    <definedName name="BExCZZRI22WOH9BKY45VZ3M7EUBV" hidden="1">#REF!</definedName>
    <definedName name="BExD1J24BI37DOQ7Z2V7HD8LRJJS" hidden="1">[2]osnovni!#REF!</definedName>
    <definedName name="BExD23L4BET1TQMOGWJGICNN26FM" hidden="1">#REF!</definedName>
    <definedName name="BExD35742KA9EBMECKDPRQNAKIJM" hidden="1">[2]osnovni!#REF!</definedName>
    <definedName name="BExD3P4PWG2PT1LOP948LFWUSQ0C" hidden="1">#REF!</definedName>
    <definedName name="BExD4C2143M9LPGO8VQO1Z43CSV7" hidden="1">#REF!</definedName>
    <definedName name="BExD62ZPNZW3V0CFVI5BMD1LKUM5" hidden="1">#REF!</definedName>
    <definedName name="BExD6JMLNSF8Z12DJ3AMLYIQ2G64" hidden="1">#REF!</definedName>
    <definedName name="BExD7VKSSLHDMJ22A2JX2I6RRGT5" hidden="1">#REF!</definedName>
    <definedName name="BExD8ISY2364PGSATOJW09Q3JIR9" hidden="1">[2]osnovni!#REF!</definedName>
    <definedName name="BExD8YJH1CVBBFISFZPUYG5AGVAD" hidden="1">#REF!</definedName>
    <definedName name="BExD91ZF039RW6R0WFW5D97MNOZH" hidden="1">#REF!</definedName>
    <definedName name="BExD9GTL50WFNDZ3QCDCLGEEB7DW" hidden="1">#REF!</definedName>
    <definedName name="BExDBECN7NE14SMVICUY0RU9KA1J" hidden="1">#REF!</definedName>
    <definedName name="BExDBGG5TTXCN0MCRO9PDBRCZFAS" hidden="1">#REF!</definedName>
    <definedName name="BExDBNN4YTZRPXK0OB3JP4RK9B2K" hidden="1">#REF!</definedName>
    <definedName name="BExEO8MF9EPIXK5UR7AF4VEOMH7O" hidden="1">[2]osnovni!#REF!</definedName>
    <definedName name="BExEOXSPWXWNDW091TIMJRAIJFPH" hidden="1">#REF!</definedName>
    <definedName name="BExEQACOCWFR3L6PN7NLIXYPJKNI" hidden="1">#REF!</definedName>
    <definedName name="BExEQHZQ292PPCEH7Y4WGMJN478R" hidden="1">#REF!</definedName>
    <definedName name="BExER465R6X0XXPDYDWT1T3WJIKZ" hidden="1">#REF!</definedName>
    <definedName name="BExERM5HR7VHC2AUI8G4THWKGB4H" hidden="1">#REF!</definedName>
    <definedName name="BExERO8WHDXMAMWEPTR90PFNACF0" hidden="1">#REF!</definedName>
    <definedName name="BExERPQU8E4PGKN8EZ8X4KMLU4SU" hidden="1">#REF!</definedName>
    <definedName name="BExESD9WVOF1ZUVNXYJIE0F2LYPR" hidden="1">#REF!</definedName>
    <definedName name="BExET4P3J2WMJSGN3GSBXERFBFXU" hidden="1">#REF!</definedName>
    <definedName name="BExET859N8LPYKYK0T7CWXQ8R1K8" hidden="1">#REF!</definedName>
    <definedName name="BExEUBUSU8AFVUMNYQNNJS2LMHUE" hidden="1">[2]osnovni!#REF!</definedName>
    <definedName name="BExEWRTCC2Q1LCT7S7NXDQE0QWQW" hidden="1">#REF!</definedName>
    <definedName name="BExEXRHAQYK7EL0ZLW1BYXDHG1EW" hidden="1">#REF!</definedName>
    <definedName name="BExEY4YSVCRPFGU6ILVPMY80V9AM" hidden="1">#REF!</definedName>
    <definedName name="BExEYCWNEL88R8L3CI30HEJS9YTO" hidden="1">#REF!</definedName>
    <definedName name="BExEYMSQ3Q1O7FB91KWTYQMYU23C" hidden="1">#REF!</definedName>
    <definedName name="BExEYTZO9IODODAR5Y0BCRXGPFRY" hidden="1">#REF!</definedName>
    <definedName name="BExF1R1760NWFLZAYMW4NIFIO5O3" hidden="1">#REF!</definedName>
    <definedName name="BExF2FWQH80O6M2GCKGRK834XSU3" hidden="1">#REF!</definedName>
    <definedName name="BExF2ZU6A2DD3SVO9B0CV7991Y7B" hidden="1">#REF!</definedName>
    <definedName name="BExF4X2KVY5AEOQKZA7IX32QTEIY" hidden="1">#REF!</definedName>
    <definedName name="BExF52GS6M2MCZ2853OCLATLPRFF" hidden="1">#REF!</definedName>
    <definedName name="BExF5JECFIXSKWUSR4K0Z56NORK0" hidden="1">#REF!</definedName>
    <definedName name="BExF5Z4UCLP0DLOA65JTY58ARS2V" hidden="1">[2]osnovni!#REF!</definedName>
    <definedName name="BExF6U5HF41RRSZ4H5G6IZ0RTYUZ" hidden="1">#REF!</definedName>
    <definedName name="BExF88Y92FZO7EDFEDHKO7JXVSP2" hidden="1">[2]osnovni!#REF!</definedName>
    <definedName name="BExGM7DU56ETVNNQVZFAVXQH6SQR" hidden="1">#REF!</definedName>
    <definedName name="BExGMCHACH4SXWIEKVA79ZYF8X27" hidden="1">#REF!</definedName>
    <definedName name="BExGN41QJIKB5OQ2BURKVK1V6TYZ" hidden="1">#REF!</definedName>
    <definedName name="BExGNAN403Y8423ONPETDTCHHN4J" hidden="1">#REF!</definedName>
    <definedName name="BExGNDCE2KBDY8YVUSZ7FZGWOUH3" hidden="1">#REF!</definedName>
    <definedName name="BExGQGTUTHIDNORJWME4CPM93RQF" hidden="1">#REF!</definedName>
    <definedName name="BExGR4NPWKNJBPTMT7A4SHW1QFA7" hidden="1">#REF!</definedName>
    <definedName name="BExGRZZ3Q2NTOL7LLF4NP7KFTLCY" hidden="1">[2]osnovni!#REF!</definedName>
    <definedName name="BExGUO13J24GKJXORA3435HOGSIA" hidden="1">#REF!</definedName>
    <definedName name="BExGY3NLHHUKHMWAHZYJ21F8T7QL" hidden="1">#REF!</definedName>
    <definedName name="BExH0TI6SOK51BUN8L1X1NNWZR4J" hidden="1">[2]osnovni!#REF!</definedName>
    <definedName name="BExH0U3QU77A0WSDFTHLDRDAU4KB" hidden="1">#REF!</definedName>
    <definedName name="BExH11AQEZP6GNRNMGU7CBV8ZPOI" hidden="1">#REF!</definedName>
    <definedName name="BExH11LI1K7GUIEZ6KDEPWSSQZ5Y" hidden="1">#REF!</definedName>
    <definedName name="BExH2EWBKNP3OOVDT4FRNAAMHECY" hidden="1">#REF!</definedName>
    <definedName name="BExIGDMOVIGVU6K64L5MPR6FXETB" hidden="1">[2]osnovni!#REF!</definedName>
    <definedName name="BExIGZ7KRGW5G3XO51PIPWZ3EO6Y" hidden="1">#REF!</definedName>
    <definedName name="BExIL9EKLYWCD1M6S01ZJCDSJ1UL" hidden="1">#REF!</definedName>
    <definedName name="BExILL3D4W82B7R394QG3IUZRY5P" hidden="1">#REF!</definedName>
    <definedName name="BExIMGPMOTVR40BHSDEM22AQLXRA" hidden="1">#REF!</definedName>
    <definedName name="BExIMSZZCOQSGRTIKGMDB0KQPEP3" hidden="1">#REF!</definedName>
    <definedName name="BExIO7SR0VE0SL4A8VEEVWOUI9SK" hidden="1">#REF!</definedName>
    <definedName name="BExIPMQT96HWZWKLN9EW8M8564EA" hidden="1">#REF!</definedName>
    <definedName name="BExIQL7LYCOVBB30W3DLKMWXACXI" hidden="1">#REF!</definedName>
    <definedName name="BExIQM9BSAJOL7X3ZVWN2JC8EVVT" hidden="1">#REF!</definedName>
    <definedName name="BExIQPK5HJIXF818OEC1KUCRAH5F" hidden="1">#REF!</definedName>
    <definedName name="BExIQYUNQ80XESCFYERW6U3THIBQ" hidden="1">[2]osnovni!#REF!</definedName>
    <definedName name="BExIR2AMT2GP0Q564S2LWULD4WVN" hidden="1">#REF!</definedName>
    <definedName name="BExISIW5GV5VL15O2CPN4QTUGRA7" hidden="1">#REF!</definedName>
    <definedName name="BExISQZFYUYYOT8CXZYL5Y7XK7LJ" hidden="1">#REF!</definedName>
    <definedName name="BExISY6E0TCIJZ60FDTS5RCCKTY1" hidden="1">#REF!</definedName>
    <definedName name="BExIT6PUBNPMYH8WDEMT9O3Z4NQN" hidden="1">#REF!</definedName>
    <definedName name="BExITSW8YEKBZN1DA12PSCISXV8R" hidden="1">#REF!</definedName>
    <definedName name="BExITZHO82Q6W6F91KLPSNSGYI4C" hidden="1">#REF!</definedName>
    <definedName name="BExIUH0R57TWCEJBG8R24NZRSBGZ" hidden="1">#REF!</definedName>
    <definedName name="BExIUKM9IIV2BW7HZK2W7Y85UPAD" hidden="1">#REF!</definedName>
    <definedName name="BExIUO2F3OXN3TYLO7DL2VD3ABNB" hidden="1">#REF!</definedName>
    <definedName name="BExIX2IZE98NR2FK7J7FSQY1XNXG" hidden="1">#REF!</definedName>
    <definedName name="BExIY56TPNS8AJEDEL5OFVXKHOZA" hidden="1">[2]osnovni!#REF!</definedName>
    <definedName name="BExIYU2C6KF618JMTL3K9ZK1E7Y7" hidden="1">#REF!</definedName>
    <definedName name="BExIZVOECCHCK5OE4I1ALBYST1IB" hidden="1">#REF!</definedName>
    <definedName name="BExJ0CGMFQM7PL40BISG645YKLMJ" hidden="1">#REF!</definedName>
    <definedName name="BExKD04Z4MJVGC6UQMMZH1VYZQUN" hidden="1">#REF!</definedName>
    <definedName name="BExKDD0ZFAXOOP2RIU9CZE6JKHGW" hidden="1">#REF!</definedName>
    <definedName name="BExKDF4I1P4P2RZILX72RNOGBRMH" hidden="1">#REF!</definedName>
    <definedName name="BExKDN7STXNVHFRYNC3BRWYVNUFK" hidden="1">#REF!</definedName>
    <definedName name="BExKEFZLMNYOZQJWGXCJTR4K5ICZ" hidden="1">[2]osnovni!#REF!</definedName>
    <definedName name="BExKEL30F6JZ50CLITF48X79OZS8" hidden="1">#REF!</definedName>
    <definedName name="BExKF2WXJHVFFAL8EQ8XC67Z2ZSD" hidden="1">#REF!</definedName>
    <definedName name="BExKFMJJYM0VXFUNBPUVIYFTX1RD" hidden="1">#REF!</definedName>
    <definedName name="BExKG0XG2B42VJYAZQ68XGKFREB3" hidden="1">#REF!</definedName>
    <definedName name="BExKGI5TD00OR1DWIPLECX80F6SF" hidden="1">#REF!</definedName>
    <definedName name="BExKH1Y2A9JQVNIHCP2H0486I1ZO" hidden="1">#REF!</definedName>
    <definedName name="BExKIIOVSFELQFHB2BZKXSVA2LSM" hidden="1">#REF!</definedName>
    <definedName name="BExKIT6JP41PMM83DI9G4I3DF51F" hidden="1">#REF!</definedName>
    <definedName name="BExKK2QEB8GAJ59G71XBFQDWQXL6" hidden="1">#REF!</definedName>
    <definedName name="BExKK9H7LW6I9PYXV6GVDT2F34HE" hidden="1">#REF!</definedName>
    <definedName name="BExKLBJD3Z2M7KJRAQMWJQQ4YCLS" hidden="1">#REF!</definedName>
    <definedName name="BExKLGXK9AZN9T3CXSO6CDPQP15Y" hidden="1">#REF!</definedName>
    <definedName name="BExKLYBCZRK0PWP5URZKBXSAZ2C8" hidden="1">#REF!</definedName>
    <definedName name="BExKM57ILX2TFEW6U7N6L8OCWRTI" hidden="1">#REF!</definedName>
    <definedName name="BExKM7WNL1NWICMLRT4K1EOFNZ7B" hidden="1">#REF!</definedName>
    <definedName name="BExKM9K24GXT188P37IWDBYRZJJL" hidden="1">#REF!</definedName>
    <definedName name="BExKNSJWSE07HTR5H0D75S1IZ6CS" hidden="1">#REF!</definedName>
    <definedName name="BExKNX72ARJM4BIEMD1PPA35XSR8" hidden="1">#REF!</definedName>
    <definedName name="BExKO3HNAHN7E0Z6KDFN2ZLFZPW8" hidden="1">#REF!</definedName>
    <definedName name="BExKQM5ER1L2LJVJ495X1XNS7ID7" hidden="1">#REF!</definedName>
    <definedName name="BExKQRE498B1B1QMR0TMHXLRV9H4" hidden="1">#REF!</definedName>
    <definedName name="BExKQU38W72YL615IFGZ562W9SJJ" hidden="1">#REF!</definedName>
    <definedName name="BExKR5BSQJ5BSILSC4599AV17X5R" hidden="1">#REF!</definedName>
    <definedName name="BExKRJPQIECUYLTT5X66OCZQ6ADE" hidden="1">#REF!</definedName>
    <definedName name="BExKS01T8AZIDHLM0LCV3UXLGWB9" hidden="1">#REF!</definedName>
    <definedName name="BExKT7I5PQP9ZD27XETZ381VGBA2" hidden="1">#REF!</definedName>
    <definedName name="BExKTCASQZRH02U2JWBY9WMPFD1H" hidden="1">[2]osnovni!#REF!</definedName>
    <definedName name="BExKUKSZ0IMNIERRF0JJ1ZA03156" hidden="1">#REF!</definedName>
    <definedName name="BExKVIYZAYC8YX47W29W2F4NESR1" hidden="1">#REF!</definedName>
    <definedName name="BExKWTQ5SQIY6FV8M2HXBJ1MRIJX" hidden="1">#REF!</definedName>
    <definedName name="BExM9U51GGRXQS3QJDDQXOXWB7TL" hidden="1">#REF!</definedName>
    <definedName name="BExMAJ0KMRHRM4NGLQHEFPUOISH1" hidden="1">#REF!</definedName>
    <definedName name="BExMARPH49EM4ALXQ05H0QWY94FX" hidden="1">#REF!</definedName>
    <definedName name="BExMBV47JAFB4WTWRCOZKI1N12XT" hidden="1">#REF!</definedName>
    <definedName name="BExMCEQUWYYYSPROCXGK6S7411XC" hidden="1">#REF!</definedName>
    <definedName name="BExMCI71DAICVBPP6PIGS883N5VG" hidden="1">#REF!</definedName>
    <definedName name="BExMDIRDPCDOVMR5FEMSRCZYNGFM" hidden="1">#REF!</definedName>
    <definedName name="BExMHJ7OGI87N2NTJEBNTDLDHAHX" hidden="1">#REF!</definedName>
    <definedName name="BExMJPA9ZQRNZXWK3ZVEOT0EK7FH" hidden="1">#REF!</definedName>
    <definedName name="BExMK4KKMDELEUTAD6H8P29L9CI6" hidden="1">#REF!</definedName>
    <definedName name="BExMKNR2Q70QV6XDWY3KYPLW7J1V" hidden="1">#REF!</definedName>
    <definedName name="BExMMHOMWSO5M3BIM5TGPRDE5ITL" hidden="1">#REF!</definedName>
    <definedName name="BExMN0K9WYZ26H12SMUMZ4GK79OK" hidden="1">#REF!</definedName>
    <definedName name="BExMN75RZ6L4Z16JRFVLR2XD6R8Z" hidden="1">#REF!</definedName>
    <definedName name="BExMOSP7Q7VXEWP8WDRS90GP9ITM" hidden="1">#REF!</definedName>
    <definedName name="BExMP31JWBJ92EW6I900LBCHT1YM" hidden="1">#REF!</definedName>
    <definedName name="BExMPFS19Z9IMPABOSKS36MOM1FT" hidden="1">#REF!</definedName>
    <definedName name="BExMPMIQ7CCQNEHX4FTHPU53F5H8" hidden="1">#REF!</definedName>
    <definedName name="BExMQJC3KXBTRLX3EA0Z34SGB8KH" hidden="1">#REF!</definedName>
    <definedName name="BExMSYJVMWBW7ZDGDZTP8AC4LBAH" hidden="1">#REF!</definedName>
    <definedName name="BExMT91KHXPAN2SS0WRYD2PJJ6U8" hidden="1">#REF!</definedName>
    <definedName name="BExO5QFCDHZ0BVKSKZNJTZ3YWO3K" hidden="1">[2]osnovni!#REF!</definedName>
    <definedName name="BExO5XBHEQRFSXTBU2H6QUKK4JK9" hidden="1">#REF!</definedName>
    <definedName name="BExO81AKG2D4XWINQFOXGY9YDNX7" hidden="1">#REF!</definedName>
    <definedName name="BExO9OC0O1KAKKMTFRHH1685O13P" hidden="1">#REF!</definedName>
    <definedName name="BExOB34QV3LO71FPDUSA2298G9L5" hidden="1">#REF!</definedName>
    <definedName name="BExOC571EL5EKKAPQCNNJ1O9MOSW" hidden="1">#REF!</definedName>
    <definedName name="BExOCE6QRGMP7K3TOBURUDKWKPWR" hidden="1">#REF!</definedName>
    <definedName name="BExOCEHI5A8FJWX2ZD12M1H1JJXP" hidden="1">#REF!</definedName>
    <definedName name="BExOD3IDHJ0U0DZSYYLWRCWNZVAQ" hidden="1">#REF!</definedName>
    <definedName name="BExOD4UZIDIVX3LMP6H6MN9K3TJJ" hidden="1">#REF!</definedName>
    <definedName name="BExOFUETLPQPE3P66WKNKXQFJGA3" hidden="1">#REF!</definedName>
    <definedName name="BExOGODRH45E12PURR7UECUQ32A1" hidden="1">#REF!</definedName>
    <definedName name="BExOH6IGQCJZEVT8FTXSMP6YT3GP" hidden="1">#REF!</definedName>
    <definedName name="BExOHICQ41EH7V1A19UJBWPBBOJO" hidden="1">#REF!</definedName>
    <definedName name="BExOHIY515VGJJCAP0X4KR7MP9XQ" hidden="1">#REF!</definedName>
    <definedName name="BExOHLCGOP2GVA3T7IZESVFYCQOX" hidden="1">#REF!</definedName>
    <definedName name="BExOHW4VMM5BW16MZ5Q752A0CY90" hidden="1">#REF!</definedName>
    <definedName name="BExOJ1CDV4IXLVDFYOUKEFBR4YV3" hidden="1">[2]osnovni!#REF!</definedName>
    <definedName name="BExOJCFKUZ73EQU8PWZC0U9VMA9N" hidden="1">#REF!</definedName>
    <definedName name="BExOKFP2T79NKPFBOUTABPJV71YS" hidden="1">#REF!</definedName>
    <definedName name="BExOKUOK6KZXADD32HFHTZD52XRH" hidden="1">#REF!</definedName>
    <definedName name="BExOL8RN70AGK8P0BQLJ7VOK3BFV" hidden="1">#REF!</definedName>
    <definedName name="BExOLDERMC616QQQA9AD8RO6LAWZ" hidden="1">#REF!</definedName>
    <definedName name="BExOLG9DAW8W0OL1X1EJB897Q3PL" hidden="1">#REF!</definedName>
    <definedName name="BExOMA85HF0Z9VLTN2S1GEV2Z4PP" hidden="1">#REF!</definedName>
    <definedName name="BExOMFH3Z46N201TDFMEQVSRNDOS" hidden="1">[2]osnovni!#REF!</definedName>
    <definedName name="BExONJ16Z8N7K8ZF7LZMEI2LJIBF" hidden="1">#REF!</definedName>
    <definedName name="BExOO1WWN1QJAWZ15T73DKQKLFZI" hidden="1">#REF!</definedName>
    <definedName name="BExOOHHXGTOMRQR38R1B8UKLIEWK" hidden="1">#REF!</definedName>
    <definedName name="BExQ1ONNWZEF4Q9TOOXC51W4YNR4" hidden="1">#REF!</definedName>
    <definedName name="BExQ2OBND7GEUJM8LYM9SJ60JMFG" hidden="1">#REF!</definedName>
    <definedName name="BExQ2Z9E002VBYDQ0RRBL7D6LD7N" hidden="1">#REF!</definedName>
    <definedName name="BExQ38JUPF461HLXSV6K7BSZDIB9" hidden="1">#REF!</definedName>
    <definedName name="BExQ38PD1YCF061KYTTYQV74KGLB" hidden="1">#REF!</definedName>
    <definedName name="BExQ3BUJW947FG7X84DB2ENI0SUB" hidden="1">#REF!</definedName>
    <definedName name="BExQ487TYLO7889O0W97ZSSYFPDZ" hidden="1">#REF!</definedName>
    <definedName name="BExQ4DB8KAHFH7CWBIMCD1YR6X3Q" hidden="1">#REF!</definedName>
    <definedName name="BExQ4U3H2MAKN9EZV0G3TK7DNNQL" hidden="1">[2]osnovni!#REF!</definedName>
    <definedName name="BExQ5XI9KJG4QLX3IPW0AV6NR1PM" hidden="1">#REF!</definedName>
    <definedName name="BExQ69SMCG7WMTUOB5034XIX54U5" hidden="1">#REF!</definedName>
    <definedName name="BExQ7899R1G5JDJJU4XQPJSO25FN" hidden="1">#REF!</definedName>
    <definedName name="BExQ8583R2FEFY09ZRCYGLVI959B" hidden="1">#REF!</definedName>
    <definedName name="BExQ8REIU8RWG6TMW3WSKD5NLSUH" hidden="1">#REF!</definedName>
    <definedName name="BExQ951EV3OCTFRFVPLTE200VFGG" hidden="1">[2]osnovni!#REF!</definedName>
    <definedName name="BExQA5LQAAN43D5V6XKQQOCP6G5N" hidden="1">#REF!</definedName>
    <definedName name="BExQAISHV5ZZCPVLZTS6YUA22RCH" hidden="1">#REF!</definedName>
    <definedName name="BExQAN4VSOHCSV9DD1WRFLBQ96PR" hidden="1">#REF!</definedName>
    <definedName name="BExQBH3TNV6HEXXKCHGE99JOXLV6" hidden="1">#REF!</definedName>
    <definedName name="BExQC0FPGWCQ7B66IIAFC5ECLBDS" hidden="1">#REF!</definedName>
    <definedName name="BExQCEDH0JYSHLIR4BZ9ZETPFK2Z" hidden="1">#REF!</definedName>
    <definedName name="BExQFTEEPD3QA9XDZBM9DNEXX50K" hidden="1">#REF!</definedName>
    <definedName name="BExQFULJV0PXNMTBUZ4MJIGCSK10" hidden="1">#REF!</definedName>
    <definedName name="BExQG2E2D7S90DVSVF6UJ93LN9E0" hidden="1">#REF!</definedName>
    <definedName name="BExQGKO7WAZFJPAEOM25MAJDSU1C" hidden="1">#REF!</definedName>
    <definedName name="BExQHTBR8MUXR7W8M217HBS2W4CI" hidden="1">#REF!</definedName>
    <definedName name="BExQI1F2S6KONWXBR5WCXEH4AHTI" hidden="1">#REF!</definedName>
    <definedName name="BExQJ5FEVTY1EGKURNGMXRULDJHY" hidden="1">#REF!</definedName>
    <definedName name="BExQJS7FIAMHYK42I520OYF9J46Q" hidden="1">#REF!</definedName>
    <definedName name="BExQK8ZLSE99401FRYK4H3YH9YN5" hidden="1">[2]osnovni!#REF!</definedName>
    <definedName name="BExS09WBIEISHRKLG4MBNB77T1KO" hidden="1">#REF!</definedName>
    <definedName name="BExS0RKXSZQCCXI6FK0PF55BXGE3" hidden="1">#REF!</definedName>
    <definedName name="BExS169G5H5VV03FA8JO03KJL58B" hidden="1">#REF!</definedName>
    <definedName name="BExS1MASJR64T423MPKWLIRJ1XW6" hidden="1">#REF!</definedName>
    <definedName name="BExS214S18UOBV47TSJS62YNMNPX" hidden="1">#REF!</definedName>
    <definedName name="BExS3J893INIVLRHGTKGQC241CCG" hidden="1">#REF!</definedName>
    <definedName name="BExS3ZEWIK98CEI8SIL4GRFUT9OI" hidden="1">#REF!</definedName>
    <definedName name="BExS45EOQJBZ7MV3I3AALGS8RSF8" hidden="1">#REF!</definedName>
    <definedName name="BExS5R936B5TJ691IP22T4P72XFG" hidden="1">#REF!</definedName>
    <definedName name="BExS6VPJSPWK1TD4VVOESHD0YKG3" hidden="1">#REF!</definedName>
    <definedName name="BExS98820K4YSBJJIDN32MGEJRP6" hidden="1">#REF!</definedName>
    <definedName name="BExSDF9UKYZELRY9D7FUOX784T2N" hidden="1">#REF!</definedName>
    <definedName name="BExSDHTJCSYDZPJ08GC80R7FVGHS" hidden="1">#REF!</definedName>
    <definedName name="BExSE277O9GKHPCD84GWM2ONYGU4" hidden="1">#REF!</definedName>
    <definedName name="BExSEQH0OSV4WUH2W6MER20H91H1" hidden="1">#REF!</definedName>
    <definedName name="BExSERDJ5GCEML0G8NUNP5DLQK0E" hidden="1">#REF!</definedName>
    <definedName name="BExSFR1BDYPK1B635912ZQGJAFK8" hidden="1">#REF!</definedName>
    <definedName name="BExSG6MDM3GYNEEV1W8FAN8IDIBN" hidden="1">#REF!</definedName>
    <definedName name="BExSH7HI8TVHMT10ANUTPSPQVSKV" hidden="1">#REF!</definedName>
    <definedName name="BExSHCA5YMBUGGVVNVXXXTWTZEGM" hidden="1">#REF!</definedName>
    <definedName name="BExTTSGT6VJU9U5MZO28TH9H5Y22" hidden="1">#REF!</definedName>
    <definedName name="BExTW24VNKIUKB9K62VOLB6SC3D3" hidden="1">#REF!</definedName>
    <definedName name="BExTW8KYC598K6VGJ279ZX1CZ491" hidden="1">#REF!</definedName>
    <definedName name="BExTXMS59MUCPGA5Y504PTM251EH" hidden="1">#REF!</definedName>
    <definedName name="BExTYN1HOCVRP013P8J1MUZWNZN9" hidden="1">#REF!</definedName>
    <definedName name="BExTZCTF7ECX56X36K6YUYDBFMVO" hidden="1">#REF!</definedName>
    <definedName name="BExTZFYNL69QD5Q164NYZSK7K2IY" hidden="1">#REF!</definedName>
    <definedName name="BExU0JTN3Q70XGSJNJ79J5BKWR07" hidden="1">#REF!</definedName>
    <definedName name="BExU1KJAZR08Q3E9VWBSPZB16V50" hidden="1">#REF!</definedName>
    <definedName name="BExU2CPL19I9CCQOVZOCN2F6KPO5" hidden="1">#REF!</definedName>
    <definedName name="BExU3F7XBFXCJPE1QA5RT1LG4GFZ" hidden="1">#REF!</definedName>
    <definedName name="BExU3PK2TO85QLQMHYAWIM1YJT9W" hidden="1">#REF!</definedName>
    <definedName name="BExU6GWRHR7OX5QHTOGN5LHVGXH2" hidden="1">#REF!</definedName>
    <definedName name="BExU6MGAEY8Q9QHRU9CP70KH6O5E" hidden="1">#REF!</definedName>
    <definedName name="BExU6W7216MA9S4IP5L6VTQ8VYK7" hidden="1">#REF!</definedName>
    <definedName name="BExU7U7M4R3MIK3E15RNIIF6GUKL" hidden="1">#REF!</definedName>
    <definedName name="BExU89N7PSUZTPZTFGNITTD12SAO" hidden="1">#REF!</definedName>
    <definedName name="BExU8D8N0SMDPI0JS5W50BEUU67O" hidden="1">#REF!</definedName>
    <definedName name="BExU9S6VP2VBPXM31EMS3EZBS5BJ" hidden="1">#REF!</definedName>
    <definedName name="BExUAS07HNGJP1RXZBXFQF5CAZ8G" hidden="1">#REF!</definedName>
    <definedName name="BExUASGGK3YLBMI80DHC86GNRYYM" hidden="1">#REF!</definedName>
    <definedName name="BExUB8MWE7MLFZUNMKTY3WIQFYXX" hidden="1">[2]osnovni!#REF!</definedName>
    <definedName name="BExUC6NND4ANL7105W4UFMK58BC2" hidden="1">#REF!</definedName>
    <definedName name="BExUCDP3RI4WSR37TZ6SGG2AVIAS" hidden="1">#REF!</definedName>
    <definedName name="BExUE0AF8ECN8IFRVNFY23ZSK286" hidden="1">[2]osnovni!#REF!</definedName>
    <definedName name="BExVRE1HL8XFR87FJKM5ZYDFK6DV" hidden="1">#REF!</definedName>
    <definedName name="BExVS9IEP7I3KTG38RB6NVFAN243" hidden="1">#REF!</definedName>
    <definedName name="BExVSSU8RIDVG21ZWTYCV1O5UFT7" hidden="1">#REF!</definedName>
    <definedName name="BExVUW2BH16FLWXHF2LVS8DP7NMD" hidden="1">#REF!</definedName>
    <definedName name="BExVVKN1YKF11GPN7638N5L2V80W" hidden="1">#REF!</definedName>
    <definedName name="BExVVPQHRKHNFA6BMME6CRFKIFV0" hidden="1">#REF!</definedName>
    <definedName name="BExVWKR4IZEVTO6S0GKPRXW9UXZ1" hidden="1">#REF!</definedName>
    <definedName name="BExVWSEDCMU6XDCGMNOHV57FQPYR" hidden="1">#REF!</definedName>
    <definedName name="BExVYOA4BUH051XMM8HZH1DJ6771" hidden="1">#REF!</definedName>
    <definedName name="BExW014O0J85XWJPHQI63X21LGOL" hidden="1">#REF!</definedName>
    <definedName name="BExW07Q0PTDM6X3HYMQX51OCNJV9" hidden="1">#REF!</definedName>
    <definedName name="BExW092I8O8909X3ONL5664ECAXB" hidden="1">#REF!</definedName>
    <definedName name="BExW0FILHAZFDQGSE1L1W1N42DFU" hidden="1">#REF!</definedName>
    <definedName name="BExW0RCNXB6J4982XCQTHQMWI4SN" hidden="1">#REF!</definedName>
    <definedName name="BExW0WLK3D8Z82ZODHRJW761IDXD" hidden="1">#REF!</definedName>
    <definedName name="BExW1FS4TI0B74AQFBARRAN5VYBD" hidden="1">#REF!</definedName>
    <definedName name="BExW2FLEN0PI5P07HQH9WNB1B2UF" hidden="1">#REF!</definedName>
    <definedName name="BExW35IMUNYRY3A6NZMP1AZ69QKY" hidden="1">#REF!</definedName>
    <definedName name="BExW4EX6C6HI7WB02DZX7DHY8NRZ" hidden="1">#REF!</definedName>
    <definedName name="BExW5A8L9SLAWGZL2ON5BWRLYRG4" hidden="1">[2]osnovni!#REF!</definedName>
    <definedName name="BExW7UP5U4S8ZIURCP4G84KL2FJ7" hidden="1">#REF!</definedName>
    <definedName name="BExXNTNM3ASTN6XYNBZ208AQ11OB" hidden="1">#REF!</definedName>
    <definedName name="BExXO33GHHZS3D974AIRCWXB6XZY" hidden="1">#REF!</definedName>
    <definedName name="BExXPLCDK0XHMO921XJ9YIUINNIV" hidden="1">#REF!</definedName>
    <definedName name="BExXQZ8QXT9Q39MDDZ43DR57PXDL" hidden="1">#REF!</definedName>
    <definedName name="BExXSCE8MP7POUCJ1JT7HFYFKIAQ" hidden="1">#REF!</definedName>
    <definedName name="BExXT8GLU13B5GXUFSCMHD9OWF78" hidden="1">#REF!</definedName>
    <definedName name="BExXT8M25DO917N0ZSB0HMDNHO9C" hidden="1">#REF!</definedName>
    <definedName name="BExXTME7HZB8DW9TY4IQ7MDF1KDD" hidden="1">[2]osnovni!#REF!</definedName>
    <definedName name="BExXTWVZYKSQU2EB3KMPA3JAYWSV" hidden="1">#REF!</definedName>
    <definedName name="BExXU4TUY109ZWCJN1Q19ULKP2E4" hidden="1">#REF!</definedName>
    <definedName name="BExXUPYHAGFKTWJ6TZSITOMD8EJL" hidden="1">#REF!</definedName>
    <definedName name="BExXVCVRU7MBCO2HCWZLHCYHYGFC" hidden="1">#REF!</definedName>
    <definedName name="BExXVHJ41YA7SSBE8E4JT6Q175EL" hidden="1">#REF!</definedName>
    <definedName name="BExXVK2WDUM373N6KQV2FNQXOG4L" hidden="1">#REF!</definedName>
    <definedName name="BExXVTO0RWI4RJ2HNIWS8C2SMZG3" hidden="1">#REF!</definedName>
    <definedName name="BExXWAR0ROHDCMDJ6V2A484DM55F" hidden="1">#REF!</definedName>
    <definedName name="BExXXD9DNEP9YPV68COZSM078QSN" hidden="1">#REF!</definedName>
    <definedName name="BExXYA2RZ4R0E4V4Y6W01HETRD8P" hidden="1">#REF!</definedName>
    <definedName name="BExXZPMM7ZE3SASPLJR0P9G6WJD9" hidden="1">#REF!</definedName>
    <definedName name="BExY0H1RTMAEDVK6PNUZFM90JTJR" hidden="1">[2]osnovni!#REF!</definedName>
    <definedName name="BExY1L24HR2XKP9ULDOD3U3890TI" hidden="1">#REF!</definedName>
    <definedName name="BExY2SYQEG718OKFZQUC6A8TRESH" hidden="1">#REF!</definedName>
    <definedName name="BExY5G4D0APGKC33XPU9PTM674KB" hidden="1">#REF!</definedName>
    <definedName name="BExY5YPB0OI8WS6A5K6SGPJJY5PV" hidden="1">#REF!</definedName>
    <definedName name="BExZJHZYCJTI6S4NY30T2ZPWLBB6" hidden="1">#REF!</definedName>
    <definedName name="BExZJOQT3P5Q0Y5JHIUJKAYTIRD2" hidden="1">#REF!</definedName>
    <definedName name="BExZMA8Z0VSK9KJZXJ4IEALZR9PJ" hidden="1">#REF!</definedName>
    <definedName name="BExZMIN3QOUYHCFPVPO8LW0JJDYD" hidden="1">#REF!</definedName>
    <definedName name="BExZN6RLFKWVTFS1BOWKH5F38CGV" hidden="1">#REF!</definedName>
    <definedName name="BExZP9UBDTJ4DZN7ZEYTPNO5HZ0F" hidden="1">#REF!</definedName>
    <definedName name="BExZPLTVRF7Z0PC7ZSFSYAZ41BLN" hidden="1">#REF!</definedName>
    <definedName name="BExZPS9STGUD7WKQQ3MSS0U5X7FH" hidden="1">[2]osnovni!#REF!</definedName>
    <definedName name="BExZQOCA678SOO8UZEELZZINCQLK" hidden="1">#REF!</definedName>
    <definedName name="BExZRCM9ELUYLA5JGLZ080GY1XAD" hidden="1">#REF!</definedName>
    <definedName name="BExZS5U5PM2QWPL31GL0GE4IPMLO" hidden="1">[2]osnovni!#REF!</definedName>
    <definedName name="BExZS9VXCF1KQVEY2R0QLTURRQBJ" hidden="1">#REF!</definedName>
    <definedName name="BExZT7QY5QPHDGW2FUD3L2GTA0WP" hidden="1">#REF!</definedName>
    <definedName name="BExZU5M5TC1MV7P8QRZN2AIR0IEN" hidden="1">#REF!</definedName>
    <definedName name="BExZVTENFIP1Q70TI7FOM4TOC1U8" hidden="1">#REF!</definedName>
    <definedName name="BExZWEOPXBK0E00D18MZZS85A5SX" hidden="1">#REF!</definedName>
    <definedName name="BExZWWTE45CYJ2ZO3V3GEILKD4KS" hidden="1">#REF!</definedName>
    <definedName name="ć">[3]NEFTRANS!#REF!</definedName>
    <definedName name="d">[1]NOVMIR3!$E$3:$E$43</definedName>
    <definedName name="f">[3]NEFTRANS!#REF!</definedName>
    <definedName name="fr" hidden="1">#REF!</definedName>
    <definedName name="I">[4]NEFTRANS!#REF!</definedName>
    <definedName name="IdiNa1">[5]!IdiNa1</definedName>
    <definedName name="IdiNa10">[5]!IdiNa10</definedName>
    <definedName name="IdiNa11">[5]!IdiNa11</definedName>
    <definedName name="IdiNa12">[5]!IdiNa12</definedName>
    <definedName name="IdiNa13">[5]!IdiNa13</definedName>
    <definedName name="IdiNa14">[5]!IdiNa14</definedName>
    <definedName name="IdiNa15">[5]!IdiNa15</definedName>
    <definedName name="IdiNa16">[5]!IdiNa16</definedName>
    <definedName name="IdiNa17">[5]!IdiNa17</definedName>
    <definedName name="IdiNa18">[5]!IdiNa18</definedName>
    <definedName name="IdiNa19">[5]!IdiNa19</definedName>
    <definedName name="IdiNa2">[5]!IdiNa2</definedName>
    <definedName name="IdiNa20">[5]!IdiNa20</definedName>
    <definedName name="IdiNa21">[5]!IdiNa21</definedName>
    <definedName name="IdiNa22">[5]!IdiNa22</definedName>
    <definedName name="IdiNa23">[5]!IdiNa23</definedName>
    <definedName name="IdiNa24">[5]!IdiNa24</definedName>
    <definedName name="IdiNa25">[5]!IdiNa25</definedName>
    <definedName name="IdiNa26">[5]!IdiNa26</definedName>
    <definedName name="IdiNa27">[5]!IdiNa27</definedName>
    <definedName name="IdiNa28">[5]!IdiNa28</definedName>
    <definedName name="IdiNa29">[5]!IdiNa29</definedName>
    <definedName name="IdiNa3">[5]!IdiNa3</definedName>
    <definedName name="IdiNa30">[5]!IdiNa30</definedName>
    <definedName name="IdiNa31">[5]!IdiNa31</definedName>
    <definedName name="IdiNa32">[5]!IdiNa32</definedName>
    <definedName name="IdiNa33">[5]!IdiNa33</definedName>
    <definedName name="IdiNa34">[5]!IdiNa34</definedName>
    <definedName name="IdiNa35">[5]!IdiNa35</definedName>
    <definedName name="IdiNa4">[5]!IdiNa4</definedName>
    <definedName name="IdiNa5">[5]!IdiNa5</definedName>
    <definedName name="IdiNa6">[5]!IdiNa6</definedName>
    <definedName name="IdiNa7">[5]!IdiNa7</definedName>
    <definedName name="IdiNa8">[5]!IdiNa8</definedName>
    <definedName name="IdiNa9">[5]!IdiNa9</definedName>
    <definedName name="_xlnm.Print_Titles" localSheetId="6">'POSEBNI DIO'!$3:$5</definedName>
    <definedName name="K">[4]NEFTRANS!#REF!</definedName>
    <definedName name="kk" hidden="1">{#N/A,#N/A,FALSE,"CIJENE"}</definedName>
    <definedName name="M">[4]NEFTRANS!#REF!</definedName>
    <definedName name="mi" hidden="1">#REF!</definedName>
    <definedName name="N">[4]NEFTRANS!#REF!</definedName>
    <definedName name="novo">[3]NEFTRANS!#REF!</definedName>
    <definedName name="P">[4]NEFTRANS!#REF!</definedName>
    <definedName name="_xlnm.Print_Area" localSheetId="3">'P i P prema izvorima financ. '!$A$1:$G$12</definedName>
    <definedName name="_xlnm.Print_Area" localSheetId="6">'POSEBNI DIO'!$A$1:$M$702</definedName>
    <definedName name="_xlnm.Print_Area" localSheetId="5">'R i I prema funkcijskoj klas.'!$A$1:$G$41</definedName>
    <definedName name="_xlnm.Print_Area" localSheetId="4">'R i I prema izvorima financ '!$A$1:$G$12</definedName>
    <definedName name="_xlnm.Print_Area" localSheetId="2">'VLASTITI IZVORI'!$A$1:$J$8</definedName>
    <definedName name="_xlnm.Print_Area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>[4]NEFTRANS!#REF!</definedName>
    <definedName name="wrn.CIJENE." hidden="1">{#N/A,#N/A,FALSE,"CIJENE"}</definedName>
    <definedName name="x" hidden="1">{#N/A,#N/A,FALSE,"CIJENE"}</definedName>
    <definedName name="xx" hidden="1">{#N/A,#N/A,FALSE,"CIJENE"}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6" l="1"/>
  <c r="F9" i="6"/>
  <c r="D6" i="7" l="1"/>
  <c r="E6" i="7"/>
  <c r="C6" i="7"/>
  <c r="D6" i="6" l="1"/>
  <c r="E6" i="6"/>
  <c r="J5" i="5" l="1"/>
  <c r="J6" i="5"/>
  <c r="J4" i="5"/>
  <c r="I6" i="5"/>
  <c r="I5" i="5"/>
  <c r="I4" i="5"/>
  <c r="G37" i="8" l="1"/>
  <c r="G23" i="8"/>
  <c r="G29" i="8"/>
  <c r="E22" i="8"/>
  <c r="E38" i="8"/>
  <c r="D38" i="8"/>
  <c r="E34" i="8"/>
  <c r="D34" i="8"/>
  <c r="E18" i="8"/>
  <c r="E27" i="8"/>
  <c r="E30" i="8"/>
  <c r="D30" i="8"/>
  <c r="D27" i="8"/>
  <c r="D22" i="8"/>
  <c r="D18" i="8"/>
  <c r="E13" i="8"/>
  <c r="D13" i="8"/>
  <c r="G12" i="8"/>
  <c r="E10" i="8"/>
  <c r="D10" i="8"/>
  <c r="E7" i="8"/>
  <c r="E6" i="8" s="1"/>
  <c r="D7" i="8"/>
  <c r="D6" i="8" s="1"/>
  <c r="G6" i="8" l="1"/>
  <c r="F7" i="8"/>
  <c r="C6" i="8"/>
  <c r="F6" i="8" s="1"/>
  <c r="G7" i="7"/>
  <c r="G8" i="7"/>
  <c r="G9" i="7"/>
  <c r="G10" i="7"/>
  <c r="G12" i="7"/>
  <c r="G6" i="7"/>
  <c r="F7" i="7"/>
  <c r="F8" i="7"/>
  <c r="F9" i="7"/>
  <c r="F10" i="7"/>
  <c r="F12" i="7"/>
  <c r="I3" i="4"/>
  <c r="F6" i="7"/>
  <c r="G7" i="6"/>
  <c r="G8" i="6"/>
  <c r="G10" i="6"/>
  <c r="G12" i="6"/>
  <c r="G6" i="6"/>
  <c r="F7" i="6"/>
  <c r="F8" i="6"/>
  <c r="F10" i="6"/>
  <c r="F12" i="6"/>
  <c r="G41" i="8"/>
  <c r="F41" i="8"/>
  <c r="G40" i="8"/>
  <c r="F40" i="8"/>
  <c r="G39" i="8"/>
  <c r="F39" i="8"/>
  <c r="G38" i="8"/>
  <c r="F38" i="8"/>
  <c r="F36" i="8"/>
  <c r="G35" i="8"/>
  <c r="F35" i="8"/>
  <c r="G34" i="8"/>
  <c r="F34" i="8"/>
  <c r="F33" i="8"/>
  <c r="G32" i="8"/>
  <c r="F32" i="8"/>
  <c r="G31" i="8"/>
  <c r="F31" i="8"/>
  <c r="G30" i="8"/>
  <c r="F30" i="8"/>
  <c r="G28" i="8"/>
  <c r="F28" i="8"/>
  <c r="G27" i="8"/>
  <c r="F27" i="8"/>
  <c r="G26" i="8"/>
  <c r="F26" i="8"/>
  <c r="G25" i="8"/>
  <c r="G24" i="8"/>
  <c r="F24" i="8"/>
  <c r="G22" i="8"/>
  <c r="F22" i="8"/>
  <c r="F21" i="8"/>
  <c r="G20" i="8"/>
  <c r="F20" i="8"/>
  <c r="G19" i="8"/>
  <c r="F19" i="8"/>
  <c r="G18" i="8"/>
  <c r="F18" i="8"/>
  <c r="G17" i="8"/>
  <c r="F17" i="8"/>
  <c r="F16" i="8"/>
  <c r="G15" i="8"/>
  <c r="F15" i="8"/>
  <c r="G14" i="8"/>
  <c r="F14" i="8"/>
  <c r="G13" i="8"/>
  <c r="F13" i="8"/>
  <c r="G11" i="8"/>
  <c r="F11" i="8"/>
  <c r="G10" i="8"/>
  <c r="F10" i="8"/>
  <c r="G9" i="8"/>
  <c r="F9" i="8"/>
  <c r="G8" i="8"/>
  <c r="F8" i="8"/>
  <c r="G7" i="8"/>
  <c r="C6" i="6"/>
  <c r="F6" i="6" s="1"/>
  <c r="M599" i="2" l="1"/>
  <c r="M330" i="2"/>
  <c r="M327" i="2"/>
  <c r="M309" i="2"/>
  <c r="M305" i="2"/>
  <c r="M249" i="2"/>
  <c r="M201" i="2"/>
  <c r="J98" i="4" l="1"/>
  <c r="J97" i="4"/>
  <c r="J91" i="4"/>
  <c r="J56" i="4"/>
  <c r="I5" i="3"/>
  <c r="J68" i="3"/>
  <c r="J66" i="3"/>
  <c r="J61" i="3"/>
  <c r="J60" i="3"/>
  <c r="J59" i="3"/>
  <c r="J8" i="3"/>
  <c r="J7" i="3"/>
  <c r="I7" i="3"/>
  <c r="I100" i="4"/>
  <c r="I94" i="4"/>
  <c r="I93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J95" i="4" l="1"/>
  <c r="J93" i="4"/>
  <c r="J86" i="4"/>
  <c r="J82" i="4"/>
  <c r="J81" i="4"/>
  <c r="J79" i="4"/>
  <c r="J77" i="4"/>
  <c r="J76" i="4"/>
  <c r="J75" i="4"/>
  <c r="J71" i="4"/>
  <c r="J69" i="4"/>
  <c r="J67" i="4"/>
  <c r="J65" i="4"/>
  <c r="J64" i="4"/>
  <c r="J61" i="4"/>
  <c r="J60" i="4"/>
  <c r="J58" i="4"/>
  <c r="J55" i="4"/>
  <c r="J52" i="4"/>
  <c r="J50" i="4"/>
  <c r="J49" i="4"/>
  <c r="J45" i="4"/>
  <c r="J44" i="4"/>
  <c r="J37" i="4"/>
  <c r="J35" i="4"/>
  <c r="J25" i="4"/>
  <c r="J18" i="4"/>
  <c r="J13" i="4"/>
  <c r="J12" i="4"/>
  <c r="J9" i="4"/>
  <c r="J7" i="4"/>
  <c r="J5" i="4"/>
  <c r="J4" i="4"/>
  <c r="J3" i="4"/>
  <c r="J1" i="4"/>
  <c r="I74" i="4"/>
  <c r="I70" i="4"/>
  <c r="I68" i="4"/>
  <c r="I66" i="4"/>
  <c r="I63" i="4"/>
  <c r="I62" i="4"/>
  <c r="I73" i="4"/>
  <c r="I69" i="4"/>
  <c r="I67" i="4"/>
  <c r="I65" i="4"/>
  <c r="I64" i="4"/>
  <c r="I61" i="4"/>
  <c r="I60" i="4"/>
  <c r="I59" i="4"/>
  <c r="I58" i="4"/>
  <c r="I55" i="4"/>
  <c r="I54" i="4"/>
  <c r="I52" i="4"/>
  <c r="I51" i="4"/>
  <c r="I50" i="4"/>
  <c r="I49" i="4"/>
  <c r="I48" i="4"/>
  <c r="I47" i="4"/>
  <c r="I46" i="4"/>
  <c r="I45" i="4"/>
  <c r="I44" i="4"/>
  <c r="I39" i="4"/>
  <c r="I40" i="4"/>
  <c r="I41" i="4"/>
  <c r="I42" i="4"/>
  <c r="I43" i="4"/>
  <c r="I38" i="4"/>
  <c r="I37" i="4"/>
  <c r="I36" i="4"/>
  <c r="I35" i="4"/>
  <c r="I27" i="4"/>
  <c r="I28" i="4"/>
  <c r="I29" i="4"/>
  <c r="I30" i="4"/>
  <c r="I31" i="4"/>
  <c r="I32" i="4"/>
  <c r="I33" i="4"/>
  <c r="I34" i="4"/>
  <c r="I26" i="4"/>
  <c r="I25" i="4"/>
  <c r="I20" i="4"/>
  <c r="I21" i="4"/>
  <c r="I22" i="4"/>
  <c r="I23" i="4"/>
  <c r="I24" i="4"/>
  <c r="I19" i="4"/>
  <c r="I18" i="4"/>
  <c r="I17" i="4"/>
  <c r="I15" i="4"/>
  <c r="I16" i="4"/>
  <c r="I14" i="4"/>
  <c r="I13" i="4"/>
  <c r="I12" i="4"/>
  <c r="I11" i="4"/>
  <c r="I10" i="4"/>
  <c r="I9" i="4"/>
  <c r="I8" i="4"/>
  <c r="I7" i="4"/>
  <c r="I6" i="4"/>
  <c r="I5" i="4"/>
  <c r="I4" i="4"/>
  <c r="I1" i="4"/>
  <c r="J100" i="4" l="1"/>
  <c r="G31" i="3"/>
  <c r="J5" i="3" l="1"/>
  <c r="J64" i="3"/>
  <c r="J63" i="3"/>
  <c r="J57" i="3"/>
  <c r="J55" i="3"/>
  <c r="J54" i="3"/>
  <c r="J52" i="3"/>
  <c r="J51" i="3"/>
  <c r="J48" i="3"/>
  <c r="J44" i="3"/>
  <c r="J41" i="3"/>
  <c r="J40" i="3"/>
  <c r="J35" i="3"/>
  <c r="J32" i="3"/>
  <c r="J31" i="3"/>
  <c r="J28" i="3"/>
  <c r="J26" i="3"/>
  <c r="J23" i="3"/>
  <c r="J22" i="3"/>
  <c r="J19" i="3"/>
  <c r="J16" i="3"/>
  <c r="J9" i="3"/>
  <c r="I8" i="3"/>
  <c r="I75" i="4"/>
  <c r="I68" i="3"/>
  <c r="I65" i="3"/>
  <c r="I64" i="3"/>
  <c r="I63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3" i="3"/>
  <c r="I12" i="3"/>
  <c r="I11" i="3"/>
  <c r="I10" i="3"/>
  <c r="I9" i="3"/>
  <c r="M540" i="2"/>
  <c r="M533" i="2"/>
  <c r="L524" i="2"/>
  <c r="M524" i="2" s="1"/>
  <c r="L517" i="2"/>
  <c r="M517" i="2" s="1"/>
  <c r="L513" i="2"/>
  <c r="L512" i="2" s="1"/>
  <c r="L509" i="2"/>
  <c r="L539" i="2"/>
  <c r="L535" i="2"/>
  <c r="M535" i="2" s="1"/>
  <c r="L504" i="2"/>
  <c r="L437" i="2"/>
  <c r="L431" i="2"/>
  <c r="L428" i="2"/>
  <c r="L425" i="2"/>
  <c r="L421" i="2"/>
  <c r="L416" i="2" s="1"/>
  <c r="L445" i="2"/>
  <c r="L441" i="2"/>
  <c r="L440" i="2" s="1"/>
  <c r="L677" i="2"/>
  <c r="L668" i="2"/>
  <c r="L665" i="2"/>
  <c r="L662" i="2" s="1"/>
  <c r="M671" i="2"/>
  <c r="M669" i="2"/>
  <c r="L657" i="2"/>
  <c r="L628" i="2"/>
  <c r="L623" i="2"/>
  <c r="L622" i="2" s="1"/>
  <c r="L652" i="2"/>
  <c r="L648" i="2"/>
  <c r="L644" i="2"/>
  <c r="L640" i="2"/>
  <c r="L636" i="2"/>
  <c r="L632" i="2"/>
  <c r="L627" i="2"/>
  <c r="L618" i="2"/>
  <c r="L611" i="2"/>
  <c r="L607" i="2"/>
  <c r="L602" i="2"/>
  <c r="L596" i="2"/>
  <c r="L589" i="2"/>
  <c r="L585" i="2"/>
  <c r="L578" i="2"/>
  <c r="L572" i="2"/>
  <c r="L568" i="2"/>
  <c r="L564" i="2"/>
  <c r="L560" i="2"/>
  <c r="L556" i="2"/>
  <c r="L552" i="2"/>
  <c r="L548" i="2"/>
  <c r="L543" i="2"/>
  <c r="L499" i="2"/>
  <c r="L485" i="2"/>
  <c r="L492" i="2"/>
  <c r="L488" i="2"/>
  <c r="L480" i="2"/>
  <c r="L465" i="2"/>
  <c r="L464" i="2" s="1"/>
  <c r="L453" i="2"/>
  <c r="L452" i="2" s="1"/>
  <c r="L473" i="2"/>
  <c r="L469" i="2"/>
  <c r="L460" i="2"/>
  <c r="L456" i="2"/>
  <c r="L411" i="2"/>
  <c r="L403" i="2"/>
  <c r="L402" i="2" s="1"/>
  <c r="L406" i="2"/>
  <c r="L398" i="2"/>
  <c r="L394" i="2"/>
  <c r="L390" i="2"/>
  <c r="L386" i="2"/>
  <c r="L383" i="2"/>
  <c r="L379" i="2"/>
  <c r="L371" i="2"/>
  <c r="L367" i="2"/>
  <c r="L363" i="2"/>
  <c r="L359" i="2"/>
  <c r="L355" i="2"/>
  <c r="L351" i="2"/>
  <c r="L346" i="2"/>
  <c r="L342" i="2"/>
  <c r="L338" i="2"/>
  <c r="L334" i="2"/>
  <c r="L329" i="2"/>
  <c r="L326" i="2"/>
  <c r="L317" i="2"/>
  <c r="L313" i="2"/>
  <c r="L308" i="2"/>
  <c r="L304" i="2"/>
  <c r="L300" i="2"/>
  <c r="L296" i="2"/>
  <c r="L292" i="2"/>
  <c r="L288" i="2"/>
  <c r="L281" i="2"/>
  <c r="L276" i="2"/>
  <c r="L271" i="2"/>
  <c r="K271" i="2"/>
  <c r="L268" i="2"/>
  <c r="L264" i="2"/>
  <c r="L260" i="2"/>
  <c r="L256" i="2"/>
  <c r="L253" i="2"/>
  <c r="L220" i="2"/>
  <c r="L248" i="2"/>
  <c r="L244" i="2"/>
  <c r="L240" i="2"/>
  <c r="L236" i="2"/>
  <c r="L233" i="2"/>
  <c r="L229" i="2"/>
  <c r="L225" i="2"/>
  <c r="L209" i="2"/>
  <c r="L208" i="2" s="1"/>
  <c r="L213" i="2"/>
  <c r="L204" i="2"/>
  <c r="L200" i="2"/>
  <c r="L195" i="2"/>
  <c r="L190" i="2"/>
  <c r="L186" i="2"/>
  <c r="L182" i="2"/>
  <c r="L178" i="2"/>
  <c r="L173" i="2"/>
  <c r="L169" i="2"/>
  <c r="L165" i="2"/>
  <c r="L161" i="2"/>
  <c r="L155" i="2"/>
  <c r="L151" i="2"/>
  <c r="L147" i="2"/>
  <c r="L143" i="2"/>
  <c r="L139" i="2"/>
  <c r="L135" i="2"/>
  <c r="L131" i="2"/>
  <c r="L127" i="2"/>
  <c r="L123" i="2"/>
  <c r="L119" i="2"/>
  <c r="L106" i="2"/>
  <c r="L105" i="2" s="1"/>
  <c r="K105" i="2"/>
  <c r="L100" i="2"/>
  <c r="L99" i="2" s="1"/>
  <c r="L96" i="2"/>
  <c r="L94" i="2"/>
  <c r="L87" i="2"/>
  <c r="L82" i="2"/>
  <c r="L77" i="2"/>
  <c r="L73" i="2"/>
  <c r="L68" i="2" s="1"/>
  <c r="K68" i="2"/>
  <c r="L58" i="2"/>
  <c r="K58" i="2"/>
  <c r="L54" i="2"/>
  <c r="L53" i="2" s="1"/>
  <c r="L49" i="2"/>
  <c r="L48" i="2" s="1"/>
  <c r="L45" i="2"/>
  <c r="L41" i="2"/>
  <c r="L40" i="2" s="1"/>
  <c r="L37" i="2"/>
  <c r="L34" i="2" s="1"/>
  <c r="K34" i="2"/>
  <c r="K40" i="2"/>
  <c r="L27" i="2"/>
  <c r="L23" i="2"/>
  <c r="L325" i="2" l="1"/>
  <c r="L424" i="2"/>
  <c r="L415" i="2" s="1"/>
  <c r="L76" i="2"/>
  <c r="M665" i="2"/>
  <c r="K33" i="2"/>
  <c r="L18" i="2"/>
  <c r="M513" i="2"/>
  <c r="M509" i="2"/>
  <c r="M489" i="2"/>
  <c r="M457" i="2"/>
  <c r="M446" i="2"/>
  <c r="M441" i="2"/>
  <c r="M425" i="2"/>
  <c r="M448" i="2"/>
  <c r="M437" i="2"/>
  <c r="M431" i="2"/>
  <c r="M428" i="2"/>
  <c r="M421" i="2"/>
  <c r="M419" i="2"/>
  <c r="M407" i="2" l="1"/>
  <c r="M387" i="2"/>
  <c r="M380" i="2"/>
  <c r="M678" i="2"/>
  <c r="M663" i="2"/>
  <c r="M658" i="2"/>
  <c r="M653" i="2"/>
  <c r="M649" i="2"/>
  <c r="M645" i="2"/>
  <c r="M641" i="2"/>
  <c r="M637" i="2"/>
  <c r="M633" i="2"/>
  <c r="M628" i="2"/>
  <c r="M623" i="2"/>
  <c r="M619" i="2"/>
  <c r="M612" i="2"/>
  <c r="M608" i="2"/>
  <c r="M603" i="2"/>
  <c r="M597" i="2"/>
  <c r="M590" i="2"/>
  <c r="M586" i="2"/>
  <c r="M579" i="2"/>
  <c r="M573" i="2"/>
  <c r="M569" i="2"/>
  <c r="M565" i="2"/>
  <c r="M561" i="2"/>
  <c r="M557" i="2"/>
  <c r="M553" i="2"/>
  <c r="M549" i="2"/>
  <c r="M544" i="2"/>
  <c r="M505" i="2"/>
  <c r="M500" i="2"/>
  <c r="M493" i="2"/>
  <c r="M486" i="2"/>
  <c r="M481" i="2"/>
  <c r="M474" i="2"/>
  <c r="M470" i="2"/>
  <c r="M465" i="2"/>
  <c r="M461" i="2"/>
  <c r="M453" i="2"/>
  <c r="M417" i="2"/>
  <c r="M412" i="2"/>
  <c r="M403" i="2"/>
  <c r="M399" i="2"/>
  <c r="M395" i="2"/>
  <c r="M391" i="2"/>
  <c r="M384" i="2"/>
  <c r="M372" i="2"/>
  <c r="M368" i="2"/>
  <c r="M364" i="2"/>
  <c r="M360" i="2"/>
  <c r="M356" i="2"/>
  <c r="M352" i="2"/>
  <c r="M347" i="2"/>
  <c r="M343" i="2"/>
  <c r="M339" i="2"/>
  <c r="M335" i="2"/>
  <c r="M314" i="2"/>
  <c r="L307" i="2"/>
  <c r="L299" i="2"/>
  <c r="M301" i="2"/>
  <c r="M297" i="2"/>
  <c r="L295" i="2"/>
  <c r="M272" i="2"/>
  <c r="M257" i="2"/>
  <c r="M237" i="2"/>
  <c r="M318" i="2"/>
  <c r="M293" i="2"/>
  <c r="M289" i="2"/>
  <c r="M282" i="2"/>
  <c r="M277" i="2"/>
  <c r="M269" i="2"/>
  <c r="M265" i="2"/>
  <c r="M261" i="2"/>
  <c r="M254" i="2"/>
  <c r="M245" i="2"/>
  <c r="M241" i="2"/>
  <c r="M234" i="2"/>
  <c r="M230" i="2"/>
  <c r="M226" i="2"/>
  <c r="M221" i="2"/>
  <c r="M209" i="2"/>
  <c r="M214" i="2"/>
  <c r="M205" i="2"/>
  <c r="M198" i="2"/>
  <c r="M196" i="2"/>
  <c r="M191" i="2"/>
  <c r="M187" i="2"/>
  <c r="M183" i="2"/>
  <c r="M179" i="2"/>
  <c r="M174" i="2"/>
  <c r="M170" i="2"/>
  <c r="M166" i="2"/>
  <c r="M162" i="2"/>
  <c r="M156" i="2"/>
  <c r="M152" i="2"/>
  <c r="M148" i="2"/>
  <c r="M144" i="2"/>
  <c r="M140" i="2"/>
  <c r="M136" i="2"/>
  <c r="M132" i="2"/>
  <c r="M128" i="2"/>
  <c r="M124" i="2"/>
  <c r="M120" i="2"/>
  <c r="M111" i="2"/>
  <c r="M109" i="2"/>
  <c r="M106" i="2"/>
  <c r="M100" i="2"/>
  <c r="M96" i="2"/>
  <c r="M94" i="2"/>
  <c r="M87" i="2"/>
  <c r="M77" i="2"/>
  <c r="M82" i="2"/>
  <c r="M73" i="2"/>
  <c r="M71" i="2"/>
  <c r="M69" i="2"/>
  <c r="M61" i="2"/>
  <c r="M59" i="2"/>
  <c r="M54" i="2"/>
  <c r="M50" i="2"/>
  <c r="M45" i="2"/>
  <c r="M41" i="2"/>
  <c r="M37" i="2"/>
  <c r="M35" i="2"/>
  <c r="M28" i="2"/>
  <c r="M24" i="2"/>
  <c r="M19" i="2"/>
  <c r="L676" i="2"/>
  <c r="L661" i="2"/>
  <c r="L656" i="2"/>
  <c r="L651" i="2"/>
  <c r="L647" i="2"/>
  <c r="L643" i="2"/>
  <c r="L639" i="2"/>
  <c r="L635" i="2"/>
  <c r="L631" i="2"/>
  <c r="L626" i="2"/>
  <c r="L621" i="2"/>
  <c r="L617" i="2"/>
  <c r="L610" i="2"/>
  <c r="L606" i="2"/>
  <c r="L601" i="2"/>
  <c r="L595" i="2"/>
  <c r="L588" i="2"/>
  <c r="L584" i="2"/>
  <c r="L577" i="2"/>
  <c r="L571" i="2"/>
  <c r="L567" i="2"/>
  <c r="L563" i="2"/>
  <c r="L559" i="2"/>
  <c r="L555" i="2"/>
  <c r="L551" i="2"/>
  <c r="L547" i="2"/>
  <c r="L542" i="2"/>
  <c r="L503" i="2"/>
  <c r="L498" i="2"/>
  <c r="L491" i="2"/>
  <c r="L484" i="2"/>
  <c r="L479" i="2"/>
  <c r="L477" i="2" s="1"/>
  <c r="L472" i="2"/>
  <c r="L468" i="2"/>
  <c r="L463" i="2"/>
  <c r="L459" i="2"/>
  <c r="L451" i="2"/>
  <c r="L414" i="2"/>
  <c r="L410" i="2"/>
  <c r="L409" i="2" s="1"/>
  <c r="L401" i="2"/>
  <c r="L397" i="2"/>
  <c r="L393" i="2"/>
  <c r="L389" i="2"/>
  <c r="L382" i="2"/>
  <c r="L378" i="2"/>
  <c r="L370" i="2"/>
  <c r="L366" i="2"/>
  <c r="L362" i="2"/>
  <c r="L358" i="2"/>
  <c r="L354" i="2"/>
  <c r="L350" i="2"/>
  <c r="L345" i="2"/>
  <c r="L341" i="2"/>
  <c r="L337" i="2"/>
  <c r="L333" i="2"/>
  <c r="L324" i="2"/>
  <c r="L316" i="2"/>
  <c r="L312" i="2"/>
  <c r="L303" i="2"/>
  <c r="L291" i="2"/>
  <c r="L287" i="2"/>
  <c r="L280" i="2"/>
  <c r="L279" i="2" s="1"/>
  <c r="L275" i="2"/>
  <c r="L274" i="2" s="1"/>
  <c r="L267" i="2"/>
  <c r="L263" i="2"/>
  <c r="L259" i="2"/>
  <c r="L252" i="2"/>
  <c r="L247" i="2"/>
  <c r="L243" i="2"/>
  <c r="L239" i="2"/>
  <c r="L232" i="2"/>
  <c r="L228" i="2"/>
  <c r="L224" i="2"/>
  <c r="L219" i="2"/>
  <c r="L212" i="2"/>
  <c r="L207" i="2"/>
  <c r="L203" i="2"/>
  <c r="L194" i="2"/>
  <c r="L189" i="2"/>
  <c r="L185" i="2"/>
  <c r="L181" i="2"/>
  <c r="L177" i="2"/>
  <c r="L172" i="2"/>
  <c r="L168" i="2"/>
  <c r="L164" i="2"/>
  <c r="L160" i="2"/>
  <c r="L154" i="2"/>
  <c r="L150" i="2"/>
  <c r="L146" i="2"/>
  <c r="L142" i="2"/>
  <c r="L138" i="2"/>
  <c r="L134" i="2"/>
  <c r="L130" i="2"/>
  <c r="L126" i="2"/>
  <c r="L122" i="2"/>
  <c r="L118" i="2"/>
  <c r="L104" i="2"/>
  <c r="L67" i="2"/>
  <c r="L57" i="2"/>
  <c r="L52" i="2"/>
  <c r="L33" i="2"/>
  <c r="L26" i="2"/>
  <c r="L22" i="2"/>
  <c r="L17" i="2"/>
  <c r="K240" i="2"/>
  <c r="M240" i="2" s="1"/>
  <c r="L13" i="2"/>
  <c r="M13" i="2" s="1"/>
  <c r="L193" i="2" l="1"/>
  <c r="L675" i="2"/>
  <c r="L674" i="2"/>
  <c r="L660" i="2"/>
  <c r="L655" i="2"/>
  <c r="L575" i="2"/>
  <c r="L115" i="2"/>
  <c r="L688" i="2" s="1"/>
  <c r="L116" i="2"/>
  <c r="L117" i="2"/>
  <c r="L31" i="2"/>
  <c r="L21" i="2"/>
  <c r="L323" i="2"/>
  <c r="L615" i="2"/>
  <c r="L616" i="2"/>
  <c r="L605" i="2"/>
  <c r="L593" i="2"/>
  <c r="L594" i="2"/>
  <c r="L582" i="2"/>
  <c r="L583" i="2"/>
  <c r="L576" i="2"/>
  <c r="L546" i="2"/>
  <c r="L502" i="2"/>
  <c r="L496" i="2"/>
  <c r="L497" i="2"/>
  <c r="L483" i="2"/>
  <c r="L478" i="2"/>
  <c r="L450" i="2"/>
  <c r="L376" i="2"/>
  <c r="L377" i="2"/>
  <c r="L375" i="2"/>
  <c r="L349" i="2"/>
  <c r="L332" i="2"/>
  <c r="L322" i="2"/>
  <c r="L311" i="2"/>
  <c r="L285" i="2"/>
  <c r="L284" i="2"/>
  <c r="L286" i="2"/>
  <c r="L251" i="2"/>
  <c r="L223" i="2"/>
  <c r="L217" i="2"/>
  <c r="L218" i="2"/>
  <c r="L176" i="2"/>
  <c r="L158" i="2"/>
  <c r="L159" i="2"/>
  <c r="L65" i="2"/>
  <c r="L66" i="2"/>
  <c r="L32" i="2"/>
  <c r="L12" i="2"/>
  <c r="L691" i="2" l="1"/>
  <c r="L687" i="2"/>
  <c r="L686" i="2"/>
  <c r="L692" i="2"/>
  <c r="L689" i="2"/>
  <c r="L693" i="2"/>
  <c r="L690" i="2"/>
  <c r="L673" i="2"/>
  <c r="L614" i="2"/>
  <c r="L581" i="2"/>
  <c r="L114" i="2"/>
  <c r="L374" i="2"/>
  <c r="L592" i="2"/>
  <c r="L64" i="2"/>
  <c r="L30" i="2"/>
  <c r="L11" i="2"/>
  <c r="L495" i="2"/>
  <c r="L476" i="2"/>
  <c r="L321" i="2"/>
  <c r="L216" i="2"/>
  <c r="L113" i="2" l="1"/>
  <c r="L10" i="2"/>
  <c r="L9" i="2"/>
  <c r="L684" i="2" s="1"/>
  <c r="L320" i="2"/>
  <c r="L63" i="2"/>
  <c r="K543" i="2"/>
  <c r="K512" i="2"/>
  <c r="M512" i="2" s="1"/>
  <c r="K504" i="2"/>
  <c r="M504" i="2" s="1"/>
  <c r="K485" i="2"/>
  <c r="M485" i="2" s="1"/>
  <c r="K492" i="2"/>
  <c r="K480" i="2"/>
  <c r="M480" i="2" s="1"/>
  <c r="K402" i="2"/>
  <c r="M402" i="2" s="1"/>
  <c r="K371" i="2"/>
  <c r="K346" i="2"/>
  <c r="K329" i="2"/>
  <c r="M329" i="2" s="1"/>
  <c r="K308" i="2"/>
  <c r="K304" i="2"/>
  <c r="K268" i="2"/>
  <c r="M268" i="2" s="1"/>
  <c r="K260" i="2"/>
  <c r="K253" i="2"/>
  <c r="M253" i="2" s="1"/>
  <c r="K248" i="2"/>
  <c r="K307" i="2" l="1"/>
  <c r="M307" i="2" s="1"/>
  <c r="M308" i="2"/>
  <c r="K247" i="2"/>
  <c r="M247" i="2" s="1"/>
  <c r="M248" i="2"/>
  <c r="K303" i="2"/>
  <c r="M303" i="2" s="1"/>
  <c r="M304" i="2"/>
  <c r="K345" i="2"/>
  <c r="M345" i="2" s="1"/>
  <c r="M346" i="2"/>
  <c r="K491" i="2"/>
  <c r="M491" i="2" s="1"/>
  <c r="M492" i="2"/>
  <c r="K542" i="2"/>
  <c r="M542" i="2" s="1"/>
  <c r="M543" i="2"/>
  <c r="K370" i="2"/>
  <c r="M370" i="2" s="1"/>
  <c r="M371" i="2"/>
  <c r="L694" i="2"/>
  <c r="K259" i="2"/>
  <c r="M259" i="2" s="1"/>
  <c r="M260" i="2"/>
  <c r="L8" i="2"/>
  <c r="L7" i="2" l="1"/>
  <c r="K233" i="2" l="1"/>
  <c r="M233" i="2" s="1"/>
  <c r="K200" i="2"/>
  <c r="M200" i="2" s="1"/>
  <c r="K155" i="2"/>
  <c r="K76" i="2"/>
  <c r="M76" i="2" s="1"/>
  <c r="M58" i="2"/>
  <c r="K53" i="2"/>
  <c r="K52" i="2" l="1"/>
  <c r="M52" i="2" s="1"/>
  <c r="M53" i="2"/>
  <c r="K154" i="2"/>
  <c r="M154" i="2" s="1"/>
  <c r="M155" i="2"/>
  <c r="M40" i="2"/>
  <c r="K12" i="2"/>
  <c r="K677" i="2"/>
  <c r="K618" i="2"/>
  <c r="K622" i="2"/>
  <c r="K627" i="2"/>
  <c r="K632" i="2"/>
  <c r="K636" i="2"/>
  <c r="M636" i="2" s="1"/>
  <c r="K640" i="2"/>
  <c r="K644" i="2"/>
  <c r="K648" i="2"/>
  <c r="K652" i="2"/>
  <c r="K657" i="2"/>
  <c r="K662" i="2"/>
  <c r="M662" i="2" s="1"/>
  <c r="K668" i="2"/>
  <c r="M668" i="2" s="1"/>
  <c r="K596" i="2"/>
  <c r="K602" i="2"/>
  <c r="K607" i="2"/>
  <c r="K611" i="2"/>
  <c r="K578" i="2"/>
  <c r="K585" i="2"/>
  <c r="K589" i="2"/>
  <c r="K548" i="2"/>
  <c r="K552" i="2"/>
  <c r="K556" i="2"/>
  <c r="K560" i="2"/>
  <c r="K564" i="2"/>
  <c r="K568" i="2"/>
  <c r="K572" i="2"/>
  <c r="K539" i="2"/>
  <c r="M539" i="2" s="1"/>
  <c r="K499" i="2"/>
  <c r="K479" i="2"/>
  <c r="M479" i="2" s="1"/>
  <c r="K488" i="2"/>
  <c r="M488" i="2" s="1"/>
  <c r="K452" i="2"/>
  <c r="M452" i="2" s="1"/>
  <c r="K456" i="2"/>
  <c r="M456" i="2" s="1"/>
  <c r="K460" i="2"/>
  <c r="K464" i="2"/>
  <c r="K469" i="2"/>
  <c r="K473" i="2"/>
  <c r="K411" i="2"/>
  <c r="K416" i="2"/>
  <c r="M416" i="2" s="1"/>
  <c r="K424" i="2"/>
  <c r="M424" i="2" s="1"/>
  <c r="K440" i="2"/>
  <c r="M440" i="2" s="1"/>
  <c r="K445" i="2"/>
  <c r="M445" i="2" s="1"/>
  <c r="K379" i="2"/>
  <c r="K383" i="2"/>
  <c r="M383" i="2" s="1"/>
  <c r="K386" i="2"/>
  <c r="M386" i="2" s="1"/>
  <c r="K390" i="2"/>
  <c r="K394" i="2"/>
  <c r="K398" i="2"/>
  <c r="K406" i="2"/>
  <c r="K351" i="2"/>
  <c r="K355" i="2"/>
  <c r="K359" i="2"/>
  <c r="K363" i="2"/>
  <c r="K367" i="2"/>
  <c r="K326" i="2"/>
  <c r="K334" i="2"/>
  <c r="K338" i="2"/>
  <c r="K342" i="2"/>
  <c r="K288" i="2"/>
  <c r="K292" i="2"/>
  <c r="K296" i="2"/>
  <c r="K300" i="2"/>
  <c r="K313" i="2"/>
  <c r="M313" i="2" s="1"/>
  <c r="K317" i="2"/>
  <c r="K276" i="2"/>
  <c r="K281" i="2"/>
  <c r="K256" i="2"/>
  <c r="K264" i="2"/>
  <c r="K239" i="2"/>
  <c r="M239" i="2" s="1"/>
  <c r="K220" i="2"/>
  <c r="K225" i="2"/>
  <c r="K229" i="2"/>
  <c r="K236" i="2"/>
  <c r="K244" i="2"/>
  <c r="K195" i="2"/>
  <c r="K204" i="2"/>
  <c r="K208" i="2"/>
  <c r="K213" i="2"/>
  <c r="K186" i="2"/>
  <c r="K178" i="2"/>
  <c r="K182" i="2"/>
  <c r="K190" i="2"/>
  <c r="K161" i="2"/>
  <c r="K165" i="2"/>
  <c r="K169" i="2"/>
  <c r="K173" i="2"/>
  <c r="K119" i="2"/>
  <c r="K123" i="2"/>
  <c r="K127" i="2"/>
  <c r="K131" i="2"/>
  <c r="K135" i="2"/>
  <c r="K139" i="2"/>
  <c r="K143" i="2"/>
  <c r="K147" i="2"/>
  <c r="K151" i="2"/>
  <c r="M68" i="2"/>
  <c r="K99" i="2"/>
  <c r="M99" i="2" s="1"/>
  <c r="M34" i="2"/>
  <c r="K49" i="2"/>
  <c r="K57" i="2"/>
  <c r="K18" i="2"/>
  <c r="K23" i="2"/>
  <c r="K27" i="2"/>
  <c r="K325" i="2" l="1"/>
  <c r="M325" i="2" s="1"/>
  <c r="M326" i="2"/>
  <c r="K378" i="2"/>
  <c r="M378" i="2" s="1"/>
  <c r="M379" i="2"/>
  <c r="K341" i="2"/>
  <c r="M341" i="2" s="1"/>
  <c r="M342" i="2"/>
  <c r="K410" i="2"/>
  <c r="M410" i="2" s="1"/>
  <c r="M411" i="2"/>
  <c r="K551" i="2"/>
  <c r="M551" i="2" s="1"/>
  <c r="M552" i="2"/>
  <c r="K595" i="2"/>
  <c r="M595" i="2" s="1"/>
  <c r="M596" i="2"/>
  <c r="K337" i="2"/>
  <c r="M337" i="2" s="1"/>
  <c r="M338" i="2"/>
  <c r="K401" i="2"/>
  <c r="M401" i="2" s="1"/>
  <c r="M406" i="2"/>
  <c r="K472" i="2"/>
  <c r="M472" i="2" s="1"/>
  <c r="M473" i="2"/>
  <c r="K498" i="2"/>
  <c r="M498" i="2" s="1"/>
  <c r="M499" i="2"/>
  <c r="K563" i="2"/>
  <c r="M563" i="2" s="1"/>
  <c r="M564" i="2"/>
  <c r="K547" i="2"/>
  <c r="M547" i="2" s="1"/>
  <c r="M548" i="2"/>
  <c r="K610" i="2"/>
  <c r="M610" i="2" s="1"/>
  <c r="M611" i="2"/>
  <c r="K647" i="2"/>
  <c r="M647" i="2" s="1"/>
  <c r="M648" i="2"/>
  <c r="K631" i="2"/>
  <c r="M631" i="2" s="1"/>
  <c r="M632" i="2"/>
  <c r="K676" i="2"/>
  <c r="K675" i="2" s="1"/>
  <c r="M677" i="2"/>
  <c r="K459" i="2"/>
  <c r="M459" i="2" s="1"/>
  <c r="M460" i="2"/>
  <c r="K635" i="2"/>
  <c r="M635" i="2" s="1"/>
  <c r="K333" i="2"/>
  <c r="M333" i="2" s="1"/>
  <c r="M334" i="2"/>
  <c r="K397" i="2"/>
  <c r="M397" i="2" s="1"/>
  <c r="M398" i="2"/>
  <c r="K468" i="2"/>
  <c r="M468" i="2" s="1"/>
  <c r="M469" i="2"/>
  <c r="K559" i="2"/>
  <c r="M559" i="2" s="1"/>
  <c r="M560" i="2"/>
  <c r="K588" i="2"/>
  <c r="M588" i="2" s="1"/>
  <c r="M589" i="2"/>
  <c r="K606" i="2"/>
  <c r="M606" i="2" s="1"/>
  <c r="M607" i="2"/>
  <c r="K643" i="2"/>
  <c r="M643" i="2" s="1"/>
  <c r="M644" i="2"/>
  <c r="K626" i="2"/>
  <c r="M626" i="2" s="1"/>
  <c r="M627" i="2"/>
  <c r="K567" i="2"/>
  <c r="M567" i="2" s="1"/>
  <c r="M568" i="2"/>
  <c r="K577" i="2"/>
  <c r="M577" i="2" s="1"/>
  <c r="M578" i="2"/>
  <c r="K651" i="2"/>
  <c r="M651" i="2" s="1"/>
  <c r="M652" i="2"/>
  <c r="K617" i="2"/>
  <c r="M617" i="2" s="1"/>
  <c r="M618" i="2"/>
  <c r="K393" i="2"/>
  <c r="M393" i="2" s="1"/>
  <c r="M394" i="2"/>
  <c r="K571" i="2"/>
  <c r="M571" i="2" s="1"/>
  <c r="M572" i="2"/>
  <c r="K555" i="2"/>
  <c r="M555" i="2" s="1"/>
  <c r="M556" i="2"/>
  <c r="K584" i="2"/>
  <c r="M584" i="2" s="1"/>
  <c r="M585" i="2"/>
  <c r="K601" i="2"/>
  <c r="M601" i="2" s="1"/>
  <c r="M602" i="2"/>
  <c r="K656" i="2"/>
  <c r="M657" i="2"/>
  <c r="K639" i="2"/>
  <c r="M639" i="2" s="1"/>
  <c r="M640" i="2"/>
  <c r="K621" i="2"/>
  <c r="M621" i="2" s="1"/>
  <c r="M622" i="2"/>
  <c r="K366" i="2"/>
  <c r="M366" i="2" s="1"/>
  <c r="M367" i="2"/>
  <c r="K350" i="2"/>
  <c r="M350" i="2" s="1"/>
  <c r="M351" i="2"/>
  <c r="K389" i="2"/>
  <c r="M389" i="2" s="1"/>
  <c r="M390" i="2"/>
  <c r="K362" i="2"/>
  <c r="M362" i="2" s="1"/>
  <c r="M363" i="2"/>
  <c r="K358" i="2"/>
  <c r="M358" i="2" s="1"/>
  <c r="M359" i="2"/>
  <c r="K354" i="2"/>
  <c r="M354" i="2" s="1"/>
  <c r="M355" i="2"/>
  <c r="K463" i="2"/>
  <c r="M463" i="2" s="1"/>
  <c r="M464" i="2"/>
  <c r="M57" i="2"/>
  <c r="K299" i="2"/>
  <c r="M299" i="2" s="1"/>
  <c r="M300" i="2"/>
  <c r="K295" i="2"/>
  <c r="M295" i="2" s="1"/>
  <c r="M296" i="2"/>
  <c r="K48" i="2"/>
  <c r="M48" i="2" s="1"/>
  <c r="M49" i="2"/>
  <c r="K203" i="2"/>
  <c r="M203" i="2" s="1"/>
  <c r="M204" i="2"/>
  <c r="K275" i="2"/>
  <c r="M276" i="2"/>
  <c r="K142" i="2"/>
  <c r="M142" i="2" s="1"/>
  <c r="M143" i="2"/>
  <c r="K168" i="2"/>
  <c r="M168" i="2" s="1"/>
  <c r="M169" i="2"/>
  <c r="K207" i="2"/>
  <c r="M207" i="2" s="1"/>
  <c r="M208" i="2"/>
  <c r="K280" i="2"/>
  <c r="M280" i="2" s="1"/>
  <c r="M281" i="2"/>
  <c r="K287" i="2"/>
  <c r="M287" i="2" s="1"/>
  <c r="M288" i="2"/>
  <c r="K122" i="2"/>
  <c r="M122" i="2" s="1"/>
  <c r="M123" i="2"/>
  <c r="K177" i="2"/>
  <c r="M177" i="2" s="1"/>
  <c r="M178" i="2"/>
  <c r="K228" i="2"/>
  <c r="M228" i="2" s="1"/>
  <c r="M229" i="2"/>
  <c r="K267" i="2"/>
  <c r="M267" i="2" s="1"/>
  <c r="M271" i="2"/>
  <c r="K22" i="2"/>
  <c r="M22" i="2" s="1"/>
  <c r="M23" i="2"/>
  <c r="K150" i="2"/>
  <c r="M150" i="2" s="1"/>
  <c r="M151" i="2"/>
  <c r="K134" i="2"/>
  <c r="M134" i="2" s="1"/>
  <c r="M135" i="2"/>
  <c r="K118" i="2"/>
  <c r="M118" i="2" s="1"/>
  <c r="M119" i="2"/>
  <c r="K160" i="2"/>
  <c r="M160" i="2" s="1"/>
  <c r="M161" i="2"/>
  <c r="K185" i="2"/>
  <c r="M185" i="2" s="1"/>
  <c r="M186" i="2"/>
  <c r="K194" i="2"/>
  <c r="M194" i="2" s="1"/>
  <c r="M195" i="2"/>
  <c r="K224" i="2"/>
  <c r="M224" i="2" s="1"/>
  <c r="M225" i="2"/>
  <c r="K263" i="2"/>
  <c r="M263" i="2" s="1"/>
  <c r="M264" i="2"/>
  <c r="K316" i="2"/>
  <c r="M316" i="2" s="1"/>
  <c r="M317" i="2"/>
  <c r="K11" i="2"/>
  <c r="M11" i="2" s="1"/>
  <c r="M12" i="2"/>
  <c r="K126" i="2"/>
  <c r="M126" i="2" s="1"/>
  <c r="M127" i="2"/>
  <c r="K181" i="2"/>
  <c r="M181" i="2" s="1"/>
  <c r="M182" i="2"/>
  <c r="K232" i="2"/>
  <c r="M232" i="2" s="1"/>
  <c r="M236" i="2"/>
  <c r="K26" i="2"/>
  <c r="M26" i="2" s="1"/>
  <c r="M27" i="2"/>
  <c r="K138" i="2"/>
  <c r="M138" i="2" s="1"/>
  <c r="M139" i="2"/>
  <c r="K164" i="2"/>
  <c r="M164" i="2" s="1"/>
  <c r="M165" i="2"/>
  <c r="K17" i="2"/>
  <c r="M17" i="2" s="1"/>
  <c r="M18" i="2"/>
  <c r="K104" i="2"/>
  <c r="M104" i="2" s="1"/>
  <c r="M105" i="2"/>
  <c r="K146" i="2"/>
  <c r="M146" i="2" s="1"/>
  <c r="M147" i="2"/>
  <c r="K130" i="2"/>
  <c r="M130" i="2" s="1"/>
  <c r="M131" i="2"/>
  <c r="K172" i="2"/>
  <c r="M172" i="2" s="1"/>
  <c r="M173" i="2"/>
  <c r="K189" i="2"/>
  <c r="M189" i="2" s="1"/>
  <c r="M190" i="2"/>
  <c r="K212" i="2"/>
  <c r="M212" i="2" s="1"/>
  <c r="M213" i="2"/>
  <c r="K243" i="2"/>
  <c r="M243" i="2" s="1"/>
  <c r="M244" i="2"/>
  <c r="K219" i="2"/>
  <c r="M219" i="2" s="1"/>
  <c r="M220" i="2"/>
  <c r="K252" i="2"/>
  <c r="M252" i="2" s="1"/>
  <c r="M256" i="2"/>
  <c r="K312" i="2"/>
  <c r="M312" i="2" s="1"/>
  <c r="K291" i="2"/>
  <c r="M291" i="2" s="1"/>
  <c r="M292" i="2"/>
  <c r="K605" i="2"/>
  <c r="M605" i="2" s="1"/>
  <c r="K484" i="2"/>
  <c r="K382" i="2"/>
  <c r="K284" i="2"/>
  <c r="M284" i="2" s="1"/>
  <c r="K279" i="2"/>
  <c r="M279" i="2" s="1"/>
  <c r="K661" i="2"/>
  <c r="K415" i="2"/>
  <c r="K67" i="2"/>
  <c r="K451" i="2"/>
  <c r="K503" i="2"/>
  <c r="K583" i="2"/>
  <c r="K575" i="2"/>
  <c r="M575" i="2" s="1"/>
  <c r="K497" i="2"/>
  <c r="M497" i="2" s="1"/>
  <c r="K478" i="2"/>
  <c r="M478" i="2" s="1"/>
  <c r="K324" i="2"/>
  <c r="M324" i="2" s="1"/>
  <c r="K322" i="2"/>
  <c r="M322" i="2" s="1"/>
  <c r="K218" i="2"/>
  <c r="M218" i="2" s="1"/>
  <c r="K582" i="2" l="1"/>
  <c r="M582" i="2" s="1"/>
  <c r="K332" i="2"/>
  <c r="M332" i="2" s="1"/>
  <c r="K32" i="2"/>
  <c r="K594" i="2"/>
  <c r="M594" i="2" s="1"/>
  <c r="K546" i="2"/>
  <c r="M546" i="2" s="1"/>
  <c r="K349" i="2"/>
  <c r="M349" i="2" s="1"/>
  <c r="K409" i="2"/>
  <c r="M409" i="2" s="1"/>
  <c r="K576" i="2"/>
  <c r="M576" i="2" s="1"/>
  <c r="K323" i="2"/>
  <c r="M323" i="2" s="1"/>
  <c r="K616" i="2"/>
  <c r="M616" i="2" s="1"/>
  <c r="K158" i="2"/>
  <c r="M158" i="2" s="1"/>
  <c r="K673" i="2"/>
  <c r="M673" i="2" s="1"/>
  <c r="M675" i="2"/>
  <c r="K414" i="2"/>
  <c r="M414" i="2" s="1"/>
  <c r="M415" i="2"/>
  <c r="K377" i="2"/>
  <c r="M377" i="2" s="1"/>
  <c r="M382" i="2"/>
  <c r="K655" i="2"/>
  <c r="M655" i="2" s="1"/>
  <c r="M656" i="2"/>
  <c r="K674" i="2"/>
  <c r="M674" i="2" s="1"/>
  <c r="M676" i="2"/>
  <c r="K581" i="2"/>
  <c r="M581" i="2" s="1"/>
  <c r="M583" i="2"/>
  <c r="K502" i="2"/>
  <c r="M502" i="2" s="1"/>
  <c r="M503" i="2"/>
  <c r="K660" i="2"/>
  <c r="M660" i="2" s="1"/>
  <c r="M661" i="2"/>
  <c r="K450" i="2"/>
  <c r="M450" i="2" s="1"/>
  <c r="M451" i="2"/>
  <c r="K483" i="2"/>
  <c r="M483" i="2" s="1"/>
  <c r="M484" i="2"/>
  <c r="K31" i="2"/>
  <c r="M31" i="2" s="1"/>
  <c r="K9" i="2"/>
  <c r="M9" i="2" s="1"/>
  <c r="K21" i="2"/>
  <c r="M21" i="2" s="1"/>
  <c r="K223" i="2"/>
  <c r="M223" i="2" s="1"/>
  <c r="K217" i="2"/>
  <c r="M217" i="2" s="1"/>
  <c r="K10" i="2"/>
  <c r="M10" i="2" s="1"/>
  <c r="K251" i="2"/>
  <c r="M251" i="2" s="1"/>
  <c r="K116" i="2"/>
  <c r="M116" i="2" s="1"/>
  <c r="K159" i="2"/>
  <c r="M159" i="2" s="1"/>
  <c r="K311" i="2"/>
  <c r="M311" i="2" s="1"/>
  <c r="K176" i="2"/>
  <c r="M176" i="2" s="1"/>
  <c r="K193" i="2"/>
  <c r="M193" i="2" s="1"/>
  <c r="K117" i="2"/>
  <c r="M117" i="2" s="1"/>
  <c r="K115" i="2"/>
  <c r="M115" i="2" s="1"/>
  <c r="K286" i="2"/>
  <c r="M286" i="2" s="1"/>
  <c r="K66" i="2"/>
  <c r="M67" i="2"/>
  <c r="K615" i="2"/>
  <c r="M615" i="2" s="1"/>
  <c r="M33" i="2"/>
  <c r="K274" i="2"/>
  <c r="M274" i="2" s="1"/>
  <c r="M275" i="2"/>
  <c r="K496" i="2"/>
  <c r="M496" i="2" s="1"/>
  <c r="K477" i="2"/>
  <c r="M477" i="2" s="1"/>
  <c r="K375" i="2"/>
  <c r="M375" i="2" s="1"/>
  <c r="K285" i="2"/>
  <c r="M285" i="2" s="1"/>
  <c r="K593" i="2"/>
  <c r="M593" i="2" s="1"/>
  <c r="K376" i="2"/>
  <c r="M376" i="2" s="1"/>
  <c r="K65" i="2"/>
  <c r="M65" i="2" s="1"/>
  <c r="K321" i="2"/>
  <c r="M321" i="2" s="1"/>
  <c r="K592" i="2" l="1"/>
  <c r="M592" i="2" s="1"/>
  <c r="K495" i="2"/>
  <c r="M495" i="2" s="1"/>
  <c r="K476" i="2"/>
  <c r="M476" i="2" s="1"/>
  <c r="K374" i="2"/>
  <c r="M374" i="2" s="1"/>
  <c r="K114" i="2"/>
  <c r="M114" i="2" s="1"/>
  <c r="K614" i="2"/>
  <c r="M614" i="2" s="1"/>
  <c r="K8" i="2"/>
  <c r="M8" i="2" s="1"/>
  <c r="K216" i="2"/>
  <c r="K30" i="2"/>
  <c r="M30" i="2" s="1"/>
  <c r="M32" i="2"/>
  <c r="K64" i="2"/>
  <c r="M66" i="2"/>
  <c r="K684" i="2"/>
  <c r="M684" i="2" s="1"/>
  <c r="K686" i="2"/>
  <c r="M686" i="2" s="1"/>
  <c r="K687" i="2"/>
  <c r="M687" i="2" s="1"/>
  <c r="K688" i="2"/>
  <c r="M688" i="2" s="1"/>
  <c r="K689" i="2"/>
  <c r="M689" i="2" s="1"/>
  <c r="K690" i="2"/>
  <c r="M690" i="2" s="1"/>
  <c r="K691" i="2"/>
  <c r="M691" i="2" s="1"/>
  <c r="K692" i="2"/>
  <c r="M692" i="2" s="1"/>
  <c r="K693" i="2"/>
  <c r="M693" i="2" s="1"/>
  <c r="K320" i="2" l="1"/>
  <c r="M320" i="2" s="1"/>
  <c r="K113" i="2"/>
  <c r="M113" i="2" s="1"/>
  <c r="M216" i="2"/>
  <c r="K7" i="2"/>
  <c r="M7" i="2" s="1"/>
  <c r="K63" i="2"/>
  <c r="M63" i="2" s="1"/>
  <c r="M64" i="2"/>
  <c r="K694" i="2"/>
  <c r="M694" i="2" s="1"/>
</calcChain>
</file>

<file path=xl/sharedStrings.xml><?xml version="1.0" encoding="utf-8"?>
<sst xmlns="http://schemas.openxmlformats.org/spreadsheetml/2006/main" count="2255" uniqueCount="830">
  <si>
    <t>Indeks</t>
  </si>
  <si>
    <t>Šifra izvora</t>
  </si>
  <si>
    <t>Porezi na imovinu</t>
  </si>
  <si>
    <t>Porezi na robu i usluge</t>
  </si>
  <si>
    <t>Prihodi od nefinancijske imovine</t>
  </si>
  <si>
    <t>Prihodi po posebnim propisima</t>
  </si>
  <si>
    <t>Prihodi od prodaje materijalne imovine - prirodnih bogatstava</t>
  </si>
  <si>
    <t>Prihodi od prodaje građevinskih objekata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</si>
  <si>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</si>
  <si>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</si>
  <si>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</si>
  <si>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</si>
  <si>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</si>
  <si>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</si>
  <si>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</si>
  <si>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</si>
  <si>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</si>
  <si>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</si>
  <si>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</si>
  <si>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</si>
  <si>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Subvencije</t>
  </si>
  <si>
    <t>Pomoći unutar opće države</t>
  </si>
  <si>
    <t>Naknade građanima i kućanstvima na temelju osiguranja i druge naknade</t>
  </si>
  <si>
    <t>Ostale naknade građanima i kućanstvima iz proračuna</t>
  </si>
  <si>
    <t>Donacije i ostali rashodi</t>
  </si>
  <si>
    <t>Tekuće donacije</t>
  </si>
  <si>
    <t>Kapitalne donacije</t>
  </si>
  <si>
    <t>Izvanredni rashodi</t>
  </si>
  <si>
    <t>Materijalna imovina - prirodna bogatstva</t>
  </si>
  <si>
    <t>Rashodi za nabavu proizvedene dugotrajne imovine</t>
  </si>
  <si>
    <t>Prijevozna sredstva</t>
  </si>
  <si>
    <t/>
  </si>
  <si>
    <t>Opći prihodi i primici</t>
  </si>
  <si>
    <t>Vlastiti prihodi</t>
  </si>
  <si>
    <t>Prihodi za posebne namjene</t>
  </si>
  <si>
    <t>Pomoći</t>
  </si>
  <si>
    <t>Donacije</t>
  </si>
  <si>
    <t>Prihodi od nefinancijske imovine i nadoknade šteta s osnova osiguranja</t>
  </si>
  <si>
    <t>Namjenski primici od zaduživanja</t>
  </si>
  <si>
    <t>ŠIFRA</t>
  </si>
  <si>
    <t>Izvor</t>
  </si>
  <si>
    <t>Program</t>
  </si>
  <si>
    <t>2</t>
  </si>
  <si>
    <t>3</t>
  </si>
  <si>
    <t>4</t>
  </si>
  <si>
    <t>5</t>
  </si>
  <si>
    <t>6</t>
  </si>
  <si>
    <t>7</t>
  </si>
  <si>
    <t>Projekt/ Aktivnost</t>
  </si>
  <si>
    <t>VRSTA RASHODA I IZDATAKA</t>
  </si>
  <si>
    <t>RAZDJEL  001  GRADSKO VIJEĆE I  URED GRADONAČELNIKA</t>
  </si>
  <si>
    <t>0100</t>
  </si>
  <si>
    <t>Funkcijska klasifikacija : 01- Opće javne usluge</t>
  </si>
  <si>
    <t xml:space="preserve"> </t>
  </si>
  <si>
    <t>1001</t>
  </si>
  <si>
    <t>0111</t>
  </si>
  <si>
    <t>A1001 01</t>
  </si>
  <si>
    <t>A1001 02</t>
  </si>
  <si>
    <t>A1001 03</t>
  </si>
  <si>
    <t>A1001 04</t>
  </si>
  <si>
    <t>1002</t>
  </si>
  <si>
    <t>A1002 01</t>
  </si>
  <si>
    <t>A1002 02</t>
  </si>
  <si>
    <t>GLAVA  00102  URED GRADONAČELNIKA</t>
  </si>
  <si>
    <t>Aktivnost:  Redovan rad ureda gradonačelnika</t>
  </si>
  <si>
    <t>0112</t>
  </si>
  <si>
    <t>0300</t>
  </si>
  <si>
    <t>Funkcijska klasifikacija : 03 - Javni red i sigurnost</t>
  </si>
  <si>
    <t>1004</t>
  </si>
  <si>
    <t>A1004 01</t>
  </si>
  <si>
    <t>0400</t>
  </si>
  <si>
    <t xml:space="preserve">Funkcijska klasifikacija : 04 - Ekonomski poslovi </t>
  </si>
  <si>
    <t>1005</t>
  </si>
  <si>
    <t>A1005 01</t>
  </si>
  <si>
    <t>0421</t>
  </si>
  <si>
    <t>0600</t>
  </si>
  <si>
    <t>Funkcijska klasifikacija : 06 - Usluge unapređenja stanovanja i zajednice</t>
  </si>
  <si>
    <t>1006</t>
  </si>
  <si>
    <t>0610</t>
  </si>
  <si>
    <t>A1006 01</t>
  </si>
  <si>
    <t>A1006 02</t>
  </si>
  <si>
    <t>0640</t>
  </si>
  <si>
    <t>A1006 03</t>
  </si>
  <si>
    <t>0520</t>
  </si>
  <si>
    <t>A1006 04</t>
  </si>
  <si>
    <t>1007</t>
  </si>
  <si>
    <t>A1007 01</t>
  </si>
  <si>
    <t>K1007 01</t>
  </si>
  <si>
    <t>0630</t>
  </si>
  <si>
    <t>0500</t>
  </si>
  <si>
    <t>Funkcijska klasifikacija : 05 - Zaštita okoliša</t>
  </si>
  <si>
    <t>1008</t>
  </si>
  <si>
    <t>0510</t>
  </si>
  <si>
    <t>A1008 01</t>
  </si>
  <si>
    <t>A1008 02</t>
  </si>
  <si>
    <t>0900</t>
  </si>
  <si>
    <t>Funkcijska klasifikacija : 09 - Obrazovanje</t>
  </si>
  <si>
    <t>1011</t>
  </si>
  <si>
    <t>0912</t>
  </si>
  <si>
    <t>0913</t>
  </si>
  <si>
    <t>1009</t>
  </si>
  <si>
    <t>0911</t>
  </si>
  <si>
    <t>K1009 01</t>
  </si>
  <si>
    <t>1010</t>
  </si>
  <si>
    <t>K1010 01</t>
  </si>
  <si>
    <t>K1010 02</t>
  </si>
  <si>
    <t>0700</t>
  </si>
  <si>
    <t>Funkcijska klasifikacija : 07- Zdravstvo</t>
  </si>
  <si>
    <t>1013</t>
  </si>
  <si>
    <t>0740</t>
  </si>
  <si>
    <t>0721</t>
  </si>
  <si>
    <t>K1013 01</t>
  </si>
  <si>
    <t>0800</t>
  </si>
  <si>
    <t>Funkcijska klasifikacija : 08 - Rekreacija, kultura i religija</t>
  </si>
  <si>
    <t>1014</t>
  </si>
  <si>
    <t>0820</t>
  </si>
  <si>
    <t>K1014 01</t>
  </si>
  <si>
    <t>1015</t>
  </si>
  <si>
    <t>K1015 01</t>
  </si>
  <si>
    <t>0810</t>
  </si>
  <si>
    <t>Funkcijska klasifikacija : 10 - Socijalna zaštita</t>
  </si>
  <si>
    <t>1012</t>
  </si>
  <si>
    <t>1017</t>
  </si>
  <si>
    <t>1070</t>
  </si>
  <si>
    <t>A1017 01</t>
  </si>
  <si>
    <t>1060</t>
  </si>
  <si>
    <t>1018</t>
  </si>
  <si>
    <t>A1018 01</t>
  </si>
  <si>
    <t>1090</t>
  </si>
  <si>
    <t>T1018 01</t>
  </si>
  <si>
    <t>1020</t>
  </si>
  <si>
    <t>Funkcijska klasifikacija : 02 - Obrana</t>
  </si>
  <si>
    <t>2018.</t>
  </si>
  <si>
    <t xml:space="preserve">Pomoći proračunskim korisnicima drugih proračuna </t>
  </si>
  <si>
    <t>Kazne, penali i naknade šteta</t>
  </si>
  <si>
    <t>Pomoći proračunu iz drugih proračuna</t>
  </si>
  <si>
    <t>Pomoći dane u inozemstvo i unutar općeg proračuna</t>
  </si>
  <si>
    <t>GLAVA  00101  GRADSKO VIJEĆE I  MJESNI ODBORI</t>
  </si>
  <si>
    <t>Program: Donošenje akata i mjera iz djelokruga predstavničkog, izvršnog tijela i mjesne samouprave</t>
  </si>
  <si>
    <t>Aktivnost: Redovan rad gradskog vijeća</t>
  </si>
  <si>
    <t>Aktivnost:  Redovan rad mjesih odbora</t>
  </si>
  <si>
    <t>Aktivnost:  Financiranje političkih stranaka</t>
  </si>
  <si>
    <t>Aktivnost:  Savjet mladih</t>
  </si>
  <si>
    <t>T1001 01</t>
  </si>
  <si>
    <t>RAZDJEL  002  JEDINSTVENI UPRAVNI ODJEL</t>
  </si>
  <si>
    <t>GLAVA 00201 JEDINSTVENI UPRAVNI ODJEL</t>
  </si>
  <si>
    <t>Aktivnost: Tekuća zaliha proračuna</t>
  </si>
  <si>
    <t xml:space="preserve">Tekući projekt: Obilježavanje dana grada </t>
  </si>
  <si>
    <t>Program: Priprema i donošenje akata iz djelokruga rada</t>
  </si>
  <si>
    <t>Aktivnost: Redovan rad gradskog administrativnog, tehničkog i stručnog osoblja</t>
  </si>
  <si>
    <t>K1004 01</t>
  </si>
  <si>
    <t>RAZDJEL  003  KOMUNALNA DJELATNOST</t>
  </si>
  <si>
    <t>GLAVA 00301 KOMUNALNA DJELATNOST - TEKUĆE ODRŽAVANJE</t>
  </si>
  <si>
    <t xml:space="preserve">Funkcijska klasifikacija: 06 - Usluge unapređenja stanovanja i zajednice </t>
  </si>
  <si>
    <t>Program: Održavanje objekata i uređaja komunalne infrastrukture</t>
  </si>
  <si>
    <t>Aktivnost: Održavanje javne rasvjete</t>
  </si>
  <si>
    <t>A1005 02</t>
  </si>
  <si>
    <t>A1005 03</t>
  </si>
  <si>
    <t>Aktivnost: Potrošnja električne energije za javnu rasvjetu</t>
  </si>
  <si>
    <t>A1005 04</t>
  </si>
  <si>
    <t>Aktivnost: Novogodišnja dekoracija</t>
  </si>
  <si>
    <t>A1005 05</t>
  </si>
  <si>
    <t xml:space="preserve">Aktivnost: Održavanje nerazvrstanih cesta </t>
  </si>
  <si>
    <t>A1005 06</t>
  </si>
  <si>
    <t xml:space="preserve">Aktivnost: Zimsko održavanje ulica i cesta </t>
  </si>
  <si>
    <t>A1005 07</t>
  </si>
  <si>
    <t xml:space="preserve">Aktivnost: Održavanje objekata i uređaja odvodnje </t>
  </si>
  <si>
    <t>A1005 08</t>
  </si>
  <si>
    <t>Aktivnost: Uređenje vodotoka</t>
  </si>
  <si>
    <t>A1005 09</t>
  </si>
  <si>
    <t>Aktivnost: Održavanje groblja</t>
  </si>
  <si>
    <t xml:space="preserve">Program: Sređivanje zemljišnih knjiga </t>
  </si>
  <si>
    <t>Aktivnost: Kućni brojevi</t>
  </si>
  <si>
    <t xml:space="preserve">Aktivnost: Katastarske usluge </t>
  </si>
  <si>
    <t xml:space="preserve">Aktivnost: Geodetske usluge </t>
  </si>
  <si>
    <t xml:space="preserve">Aktivnost: Uknjižba i sređenje z.k. stanja </t>
  </si>
  <si>
    <t>Funkcijska klasifikacija: 05 - Zaštita okoliša</t>
  </si>
  <si>
    <t>Program: Zaštita okoliša</t>
  </si>
  <si>
    <t>Aktivnost: Sanacija nelegalnih odlagališta smeća</t>
  </si>
  <si>
    <t>Kapitalni projekt: Nabava opreme za skupljanje otpada</t>
  </si>
  <si>
    <t>A1007 02</t>
  </si>
  <si>
    <t>Funkcijska klasifikacija: 01 - Opće javne usluge</t>
  </si>
  <si>
    <t xml:space="preserve">Program: Upravljanje gradskom imovinom </t>
  </si>
  <si>
    <t>Aktivnost: Održavanje društvenih domova</t>
  </si>
  <si>
    <t>Aktivnost: Održavanje opreme - mjesni odbori</t>
  </si>
  <si>
    <t>A1008 03</t>
  </si>
  <si>
    <t>Aktivnost: Održavanje zgrada za redovno korištenje</t>
  </si>
  <si>
    <t>A1008 04</t>
  </si>
  <si>
    <t>Aktivnost: Održavanje ostale gradske imovine</t>
  </si>
  <si>
    <t>GLAVA 00302 KOMUNALNA DJELATNOST - KAPITALNA ULAGANJA</t>
  </si>
  <si>
    <t xml:space="preserve">Program: Modernizacija - asfaltiranje nerazvrstanih cesta </t>
  </si>
  <si>
    <t xml:space="preserve">Kapitalni projekt: Modernizacija - asfaltiranje nerazvrstanih cesta </t>
  </si>
  <si>
    <t xml:space="preserve">Program: Izgradnja i rekonstrukcija javno prometnih površina </t>
  </si>
  <si>
    <t xml:space="preserve">Kapitalni projekt: Izvanredno održavanje županijskih cesta </t>
  </si>
  <si>
    <t xml:space="preserve">Kapitalni projekt: Izgradnja trga i parkirališta u Donjoj Višnjici </t>
  </si>
  <si>
    <t>K1010 04</t>
  </si>
  <si>
    <t>Kapitalni projekt: Uređenje parka 12 branitelja sa spomen obilježjem</t>
  </si>
  <si>
    <t>K1010 05</t>
  </si>
  <si>
    <t xml:space="preserve">Kapitalni projekt: Izgradnja prometnice Mažuranićeva ulica - groblje </t>
  </si>
  <si>
    <t>T1010 01</t>
  </si>
  <si>
    <t>Tekući projekt: Sanacija klizišta</t>
  </si>
  <si>
    <t>Program: Izgradnja javne rasvjete</t>
  </si>
  <si>
    <t>K1011 01</t>
  </si>
  <si>
    <t xml:space="preserve">Kapitalni projekt: Javna rasvjeta - Trakošćanska ulica </t>
  </si>
  <si>
    <t>T1011 01</t>
  </si>
  <si>
    <t>Tekući projekt: Proširenje javne rasvjete po mjesnim odborima</t>
  </si>
  <si>
    <t>T1011 02</t>
  </si>
  <si>
    <t xml:space="preserve">Tekući projekt: Modernizacija javne rasvjete </t>
  </si>
  <si>
    <t>T1011 03</t>
  </si>
  <si>
    <t>Tekući projekt: Izgradnja javne rasvjete na DC35</t>
  </si>
  <si>
    <t>Program: Uređenje groblja</t>
  </si>
  <si>
    <t>T1012 01</t>
  </si>
  <si>
    <t xml:space="preserve">Tekući projekt: Adaptacija grobne kuće u Kamenici </t>
  </si>
  <si>
    <t xml:space="preserve">Program: Opskrba pitkom vodom i odvodnja otpadnih voda </t>
  </si>
  <si>
    <t>Kapitalni projekt: Otkup zemljišta - aglomeracija Lepoglava</t>
  </si>
  <si>
    <t xml:space="preserve">Program: Gradnja i uređenje javnih objekata </t>
  </si>
  <si>
    <t xml:space="preserve">Kapitalni projekt: Izgradnja društvenog doma Kameničko Podgorje </t>
  </si>
  <si>
    <t>K1014 02</t>
  </si>
  <si>
    <t xml:space="preserve">Kapitalni projekt: Izgradnja društvenog doma s pristupnim putem i malonogometnog igrališta u Zlogonju </t>
  </si>
  <si>
    <t>K1014 03</t>
  </si>
  <si>
    <t xml:space="preserve">Kapitalni projekt: Rekonstrukcija i adaptacija Dječjeg vrtića Lepoglava </t>
  </si>
  <si>
    <t>K1014 04</t>
  </si>
  <si>
    <t xml:space="preserve">Kapitalni projekt: Izgradnja Dječjeg vrtića Donja Višnjica </t>
  </si>
  <si>
    <t>T1014 01</t>
  </si>
  <si>
    <t xml:space="preserve">Tekući projekt: Uređenje zgrade gradske uprave </t>
  </si>
  <si>
    <t xml:space="preserve">Program: Poduzetnička zona Lepoglava </t>
  </si>
  <si>
    <t>Kapitalni projekt: Otkup zemljišta</t>
  </si>
  <si>
    <t>K1015 02</t>
  </si>
  <si>
    <t xml:space="preserve">Kapitalni projekt: Izgradnja prometnica </t>
  </si>
  <si>
    <t>RAZDJEL  004  DRUŠTVENE DJELATNOSTI</t>
  </si>
  <si>
    <t>Funkcijska klasifikacija: 04 - Ekonomski poslovi</t>
  </si>
  <si>
    <t>Program: Međunarodni i regionalni projekti</t>
  </si>
  <si>
    <t>1019</t>
  </si>
  <si>
    <t xml:space="preserve">Program: Poticanje razvoja gospodarstva </t>
  </si>
  <si>
    <t>T1019 01</t>
  </si>
  <si>
    <t>T1019 02</t>
  </si>
  <si>
    <t>A1019 02</t>
  </si>
  <si>
    <t>A1019 01</t>
  </si>
  <si>
    <t xml:space="preserve">Tekući projekt: Sufinanciranje nabavke opreme </t>
  </si>
  <si>
    <t xml:space="preserve">Aktivnost: Potpore za razvoj MSP i privlačenje investicija </t>
  </si>
  <si>
    <t>Kapitalni projekt: Tehnološki centar drvne industrije</t>
  </si>
  <si>
    <t xml:space="preserve">Kapitalni projekt: Nabava dugotrajne imovine - oprema i informatizacija </t>
  </si>
  <si>
    <t>T1018 02</t>
  </si>
  <si>
    <t>K1018 01</t>
  </si>
  <si>
    <t xml:space="preserve">Program: Poticanje razvoja poljoprivrede </t>
  </si>
  <si>
    <t>A1020 01</t>
  </si>
  <si>
    <t>A1020 02</t>
  </si>
  <si>
    <t xml:space="preserve">Aktivnost: Sufinanciranje umjetnog osjemenjivanja plotkinja </t>
  </si>
  <si>
    <t xml:space="preserve">Aktivnost: Sufinanciranje savjetodavne službe i otkupnih stanica </t>
  </si>
  <si>
    <t>T1020 01</t>
  </si>
  <si>
    <t>T1020 02</t>
  </si>
  <si>
    <t xml:space="preserve">Program: Razvoj civilnog društva - političke stranke i Savjet mladih </t>
  </si>
  <si>
    <t>GLAVA 004 01 GOSPODARSTVO</t>
  </si>
  <si>
    <t>Aktivnost: Suradnja na zajedničkim projektima od regionalne i lokalne važnosti</t>
  </si>
  <si>
    <t xml:space="preserve">Tekući projekt: Sufinanciranje sudjelovanja na sajmovima i izložbama </t>
  </si>
  <si>
    <t xml:space="preserve">Tekući projekt: Sufinanciranje nabavke rasplodnog stada </t>
  </si>
  <si>
    <t xml:space="preserve">Tekući projekt: Poticanje razvoja poljoprivrednih zadruga </t>
  </si>
  <si>
    <t>T1019 03</t>
  </si>
  <si>
    <t xml:space="preserve">Tekući projekt: Poticanje sadnje trajnih nasada </t>
  </si>
  <si>
    <t xml:space="preserve">GLAVA 004 02 TURIZAM I KULTURA </t>
  </si>
  <si>
    <t>Funkcijska klasifikacija: 08 - Rekreacija, kultura i religija</t>
  </si>
  <si>
    <t>Program: Razvoj turizma i turističke ponude</t>
  </si>
  <si>
    <t xml:space="preserve">Aktivnost: Sufinanciranje rada Turističke zajednice </t>
  </si>
  <si>
    <t xml:space="preserve">Aktivnost: Ostali programi turističke ponude </t>
  </si>
  <si>
    <t>Tekući projekt: Lepoglavski dani</t>
  </si>
  <si>
    <t>Tekući projekt: Jailhouse festival</t>
  </si>
  <si>
    <t>T1020 03</t>
  </si>
  <si>
    <t xml:space="preserve">Tekući projekt: Dani sporta, zabave i kulture Višnjica </t>
  </si>
  <si>
    <t>T1020 04</t>
  </si>
  <si>
    <t>Tekući projekt: Čipkarski festival</t>
  </si>
  <si>
    <t>1021</t>
  </si>
  <si>
    <t>Program: Javne potrebe u kulturi</t>
  </si>
  <si>
    <t>A1021 01</t>
  </si>
  <si>
    <t xml:space="preserve">Aktivnost: Manifestacije u kulturi </t>
  </si>
  <si>
    <t xml:space="preserve">Korisnik  31569:  Gradska knjižnica Ivana Belostenca Lepoglava </t>
  </si>
  <si>
    <t>A1021 02</t>
  </si>
  <si>
    <t xml:space="preserve">Aktivnost:  Redovan rad knjižnice </t>
  </si>
  <si>
    <t>1022</t>
  </si>
  <si>
    <t xml:space="preserve">Program: Program očuvanja kulturne baštine </t>
  </si>
  <si>
    <t>A1022 01</t>
  </si>
  <si>
    <t xml:space="preserve">Aktivnost: Centar za posjetitelje </t>
  </si>
  <si>
    <t>A1022 02</t>
  </si>
  <si>
    <t xml:space="preserve">Aktivnost: Promocija kulturne baštine </t>
  </si>
  <si>
    <t>A1022 03</t>
  </si>
  <si>
    <t xml:space="preserve">Aktivnost: Sufinanciranje razvoja lepoglavske čipke </t>
  </si>
  <si>
    <t>A1022 04</t>
  </si>
  <si>
    <t xml:space="preserve">Aktivnost: Potpore za izdavačke aktivnosti </t>
  </si>
  <si>
    <t>A1022 05</t>
  </si>
  <si>
    <t xml:space="preserve">Aktivnost: Sufinanciranje vjerskih zajednica </t>
  </si>
  <si>
    <t xml:space="preserve">GLAVA 004 03 SPORT I REKREACIJA </t>
  </si>
  <si>
    <t>1023</t>
  </si>
  <si>
    <t xml:space="preserve">Program: Organizacija rekreacije i sportskih aktivnosti </t>
  </si>
  <si>
    <t>A1023 01</t>
  </si>
  <si>
    <t xml:space="preserve">Aktivnost: Sufinanciranje Zajednice sportskih udruga Grada Lepoglave </t>
  </si>
  <si>
    <t>1024</t>
  </si>
  <si>
    <t xml:space="preserve">Program: Izgradnja i održavanje sportskih objekata </t>
  </si>
  <si>
    <t>K1024 01</t>
  </si>
  <si>
    <t xml:space="preserve">Kapitalni projekt: Nabava sportske opreme </t>
  </si>
  <si>
    <t xml:space="preserve">GLAVA 004 04 ODGOJ I OBRAZOVANJE </t>
  </si>
  <si>
    <t>1025</t>
  </si>
  <si>
    <t xml:space="preserve">Program: Predškolski odgoj </t>
  </si>
  <si>
    <t>A1025 01</t>
  </si>
  <si>
    <t xml:space="preserve">Aktivnost: Sufinanciranje participacije u privatnim vrtićima </t>
  </si>
  <si>
    <t>Korisnik  31577:  Dječji vrtić Lepoglava</t>
  </si>
  <si>
    <t>A1025 02</t>
  </si>
  <si>
    <t xml:space="preserve">Aktivnost: Redovan rad Dječjeg vrtića Lepoglava </t>
  </si>
  <si>
    <t>1026</t>
  </si>
  <si>
    <t xml:space="preserve">Program: Osnovno obrazovanje </t>
  </si>
  <si>
    <t>A1026 01</t>
  </si>
  <si>
    <t>Aktivnost: OŠ Višnjica JPP</t>
  </si>
  <si>
    <t>A1026 02</t>
  </si>
  <si>
    <t xml:space="preserve">Aktivnost: Sufinanciranje prijevoza učenika </t>
  </si>
  <si>
    <t>A1026 03</t>
  </si>
  <si>
    <t>Aktivnost: Sufinanciranje cjelodnevnog boravka u školi</t>
  </si>
  <si>
    <t>A1026 05</t>
  </si>
  <si>
    <t xml:space="preserve">Aktivnost: Grad prijatelj djece </t>
  </si>
  <si>
    <t>T1026 01</t>
  </si>
  <si>
    <t xml:space="preserve">Tekući projekt: Sufinanciranje programa iznad školskog standarda </t>
  </si>
  <si>
    <t>T1026 02</t>
  </si>
  <si>
    <t xml:space="preserve">Tekući projekt: Nagrade učenicima i mentorima </t>
  </si>
  <si>
    <t>T1026 03</t>
  </si>
  <si>
    <t>Tekući projekt: Poklon bon za školski pribor</t>
  </si>
  <si>
    <t>1027</t>
  </si>
  <si>
    <t xml:space="preserve">Program: Stipendiranje učenika i studenata </t>
  </si>
  <si>
    <t>T1027 01</t>
  </si>
  <si>
    <t xml:space="preserve">Tekući projekt: Stipendiranje studenata </t>
  </si>
  <si>
    <t xml:space="preserve">GLAVA 004 05 ZDRAVSTVO </t>
  </si>
  <si>
    <t xml:space="preserve">Funkcijska klasifikacija: 07 - Zdravstvo </t>
  </si>
  <si>
    <t>1028</t>
  </si>
  <si>
    <t xml:space="preserve">Program: Dodatne usluge u zdravstvu i preventiva </t>
  </si>
  <si>
    <t>A1028 01</t>
  </si>
  <si>
    <t xml:space="preserve">Aktivnost: Poslovi deratizacije i dezinsekcije </t>
  </si>
  <si>
    <t>A1028 02</t>
  </si>
  <si>
    <t xml:space="preserve">Aktivnost: Sufinanciranje rada sektorskih ambulanti </t>
  </si>
  <si>
    <t xml:space="preserve">GLAVA 004 06 ZAŠTITA I SPAŠAVANJE </t>
  </si>
  <si>
    <t>Funkcijska klasifikacija: 03 - Javni red i sigurnost</t>
  </si>
  <si>
    <t>1029</t>
  </si>
  <si>
    <t>Program: Zaštita od požara</t>
  </si>
  <si>
    <t>A1029 01</t>
  </si>
  <si>
    <t xml:space="preserve">Aktivnost: Djelovanje Vatrogasne zajednice i DVD-a na području Lepoglave </t>
  </si>
  <si>
    <t>T1029 01</t>
  </si>
  <si>
    <t>Tekući projekt: Projektna dokumentacija za vatrogasne centre</t>
  </si>
  <si>
    <t>1030</t>
  </si>
  <si>
    <t>Program: Civilna zaštita i Gorska služba spašavanja</t>
  </si>
  <si>
    <t>A1030 01</t>
  </si>
  <si>
    <t xml:space="preserve">Aktivnost: Financiranje aktivosti civilne zaštite </t>
  </si>
  <si>
    <t>A1030 02</t>
  </si>
  <si>
    <t>Aktivnost: Financiranje Gorske službe spašavanja</t>
  </si>
  <si>
    <t>GLAVA 004 07 SOCIJALNA SKRB</t>
  </si>
  <si>
    <t>Funkcijska klasifikacija: 10 - Socijalna zaštita</t>
  </si>
  <si>
    <t>1031</t>
  </si>
  <si>
    <t>Program: Socijalna skrb</t>
  </si>
  <si>
    <t>A1031 01</t>
  </si>
  <si>
    <t xml:space="preserve">Aktivnost: Podmirenje troškova stanovanja </t>
  </si>
  <si>
    <t>A1031 03</t>
  </si>
  <si>
    <t>Aktivnost: Jednokratne pomoći u novcu i naravi</t>
  </si>
  <si>
    <t>A1031 04</t>
  </si>
  <si>
    <t>Aktivnost: Božićni pokloni za djecu</t>
  </si>
  <si>
    <t>A1031 05</t>
  </si>
  <si>
    <t>Aktivnost: Podmirenje troškova ogrjeva</t>
  </si>
  <si>
    <t>A1031 06</t>
  </si>
  <si>
    <t xml:space="preserve">Aktivnost: Potpora za novorođeno dijete </t>
  </si>
  <si>
    <t>A1031 07</t>
  </si>
  <si>
    <t xml:space="preserve">Aktivnost: Pomoć osobama starije životne dobi - božićnica ili uskrsnica </t>
  </si>
  <si>
    <t>A1031 08</t>
  </si>
  <si>
    <t xml:space="preserve">Aktivnost: Podmirenje troškova pogreba </t>
  </si>
  <si>
    <t>A1031 09</t>
  </si>
  <si>
    <t>Aktivnost: Sufinanciranje troškova usluge pomoć u kući</t>
  </si>
  <si>
    <t>A1031 10</t>
  </si>
  <si>
    <t xml:space="preserve">Aktivnost: Poboljšanje zdravstvenog standarda građana </t>
  </si>
  <si>
    <t>1032</t>
  </si>
  <si>
    <t>A1032 01</t>
  </si>
  <si>
    <t>Aktivnost: Djelatnost Crvenog križa</t>
  </si>
  <si>
    <t>1033</t>
  </si>
  <si>
    <t>Program: Humanitarna skrb</t>
  </si>
  <si>
    <t>Program: Program zapošljavanja iz mjera HZZZ-a</t>
  </si>
  <si>
    <t>T1033 01</t>
  </si>
  <si>
    <t>Tekući projekt: Javni radovi</t>
  </si>
  <si>
    <t>GLAVA 004 08 UDRUGE GRAĐANA</t>
  </si>
  <si>
    <t>Funkcijska klasifikacija: 10 - Socijalna skrb</t>
  </si>
  <si>
    <t>1034</t>
  </si>
  <si>
    <t>Program: Razvoj civilnog društva</t>
  </si>
  <si>
    <t>A1034 01</t>
  </si>
  <si>
    <t>Aktivnost: Potpore udrugama građana</t>
  </si>
  <si>
    <t xml:space="preserve">Funkcijska klasifikacija: 09 - Obrazovanje </t>
  </si>
  <si>
    <t>31</t>
  </si>
  <si>
    <t>32</t>
  </si>
  <si>
    <t>34</t>
  </si>
  <si>
    <t>Aktivnost: Održavanje i uređivanje javnih površina</t>
  </si>
  <si>
    <t>0160</t>
  </si>
  <si>
    <t>0620</t>
  </si>
  <si>
    <t>0411</t>
  </si>
  <si>
    <t>0473</t>
  </si>
  <si>
    <t>0980</t>
  </si>
  <si>
    <t>0320</t>
  </si>
  <si>
    <t>0360</t>
  </si>
  <si>
    <t>329</t>
  </si>
  <si>
    <t xml:space="preserve">Ostali nespomenuti rashodi poslovanja </t>
  </si>
  <si>
    <t xml:space="preserve">Postrojenja i oprema </t>
  </si>
  <si>
    <t xml:space="preserve">Nematerijalna proizvedena imovina </t>
  </si>
  <si>
    <t xml:space="preserve">Rashodi za materijal i energiju </t>
  </si>
  <si>
    <t xml:space="preserve">Subvencije trgovačkim društvima u javnom sektoru </t>
  </si>
  <si>
    <t xml:space="preserve">Građevinski objekti </t>
  </si>
  <si>
    <t xml:space="preserve">Pomoći unutar općeg proračuna </t>
  </si>
  <si>
    <t xml:space="preserve">Rashodi za nabavu neproizvedene imovine </t>
  </si>
  <si>
    <t xml:space="preserve">Materijalna imovina - prirodna bogatstva </t>
  </si>
  <si>
    <t>Subvencije trgovačkim društvima, poljoprivrednicima i obrtnicima izvan javnog sektora</t>
  </si>
  <si>
    <t>311</t>
  </si>
  <si>
    <t>312</t>
  </si>
  <si>
    <t>313</t>
  </si>
  <si>
    <t>321</t>
  </si>
  <si>
    <t>322</t>
  </si>
  <si>
    <t>323</t>
  </si>
  <si>
    <t>424</t>
  </si>
  <si>
    <t>Knjige, umjetnička djela i ostale izložbene vrijednosti</t>
  </si>
  <si>
    <t>343</t>
  </si>
  <si>
    <t xml:space="preserve">Nematerijalna imovina </t>
  </si>
  <si>
    <t>1000</t>
  </si>
  <si>
    <t>Osobni automobili</t>
  </si>
  <si>
    <t>A1001 05</t>
  </si>
  <si>
    <t xml:space="preserve">Aktivnost: Izdavanje gradskog lista </t>
  </si>
  <si>
    <t>Organizacij-ska</t>
  </si>
  <si>
    <t>Funkcij-ska</t>
  </si>
  <si>
    <t>Novi plan</t>
  </si>
  <si>
    <t>Prihodi od prodaje prijevoznih sredstava</t>
  </si>
  <si>
    <t>A1005 10</t>
  </si>
  <si>
    <t>Aktivnost: Održavanje spomen obilježja</t>
  </si>
  <si>
    <t xml:space="preserve">Aktivnost: Higijeničarska služba i zaštita životinja </t>
  </si>
  <si>
    <t>Tekući projekt: "Kam se koje smeće meće"</t>
  </si>
  <si>
    <t>T1007 01</t>
  </si>
  <si>
    <t xml:space="preserve">Kapitalne donacije </t>
  </si>
  <si>
    <t>K1025 01</t>
  </si>
  <si>
    <t>Kapitalni projekt: Nabava dječjih igrala</t>
  </si>
  <si>
    <t>T1010 03</t>
  </si>
  <si>
    <t>Tekući projekt: Rekonstrukcija (preasfaltiranje) prometnice u Vulišincu</t>
  </si>
  <si>
    <t>Kapitalni projekt: Izgradnja Društvenog doma Gečkovec s pristupnim putem</t>
  </si>
  <si>
    <t>K1014 05</t>
  </si>
  <si>
    <t>T1019 04</t>
  </si>
  <si>
    <t>Tekući projekt: Pomoć za elementarne nepogode</t>
  </si>
  <si>
    <t>K1024 03</t>
  </si>
  <si>
    <t>Kapitalni projekt: Rekonstrukcija veliko-nogometnog igrališta u Lepoglavi - SRC Lepoglava</t>
  </si>
  <si>
    <t>Rashodi za dodatna ulaganja na nefinancijskoj imovini</t>
  </si>
  <si>
    <t>Dodatna ulaganja na građevinskim objektima</t>
  </si>
  <si>
    <t>382</t>
  </si>
  <si>
    <t>324</t>
  </si>
  <si>
    <t>II. POSEBNI DIO proračuna za razdoblje od 01.01.2018. do 31.12.2018.</t>
  </si>
  <si>
    <t>2/1</t>
  </si>
  <si>
    <t>Godišnji plan</t>
  </si>
  <si>
    <t>Ostvarenje</t>
  </si>
  <si>
    <t>3237</t>
  </si>
  <si>
    <t>3239</t>
  </si>
  <si>
    <t>3821</t>
  </si>
  <si>
    <t>3111</t>
  </si>
  <si>
    <t>3132</t>
  </si>
  <si>
    <t>3133</t>
  </si>
  <si>
    <t>3212</t>
  </si>
  <si>
    <t>3299</t>
  </si>
  <si>
    <t>3121</t>
  </si>
  <si>
    <t>3211</t>
  </si>
  <si>
    <t>3221</t>
  </si>
  <si>
    <t>3223</t>
  </si>
  <si>
    <t>3231</t>
  </si>
  <si>
    <t>3233</t>
  </si>
  <si>
    <t>3234</t>
  </si>
  <si>
    <t>3238</t>
  </si>
  <si>
    <t>3293</t>
  </si>
  <si>
    <t>3431</t>
  </si>
  <si>
    <t>3433</t>
  </si>
  <si>
    <t>3434</t>
  </si>
  <si>
    <t>4241</t>
  </si>
  <si>
    <t>3213</t>
  </si>
  <si>
    <t>3214</t>
  </si>
  <si>
    <t>3222</t>
  </si>
  <si>
    <t>3224</t>
  </si>
  <si>
    <t>3225</t>
  </si>
  <si>
    <t>3227</t>
  </si>
  <si>
    <t>3232</t>
  </si>
  <si>
    <t>3236</t>
  </si>
  <si>
    <t>3241</t>
  </si>
  <si>
    <t>3292</t>
  </si>
  <si>
    <t>Naknade za rad predstavničkih i izvršnih tijela, povjerenstava i slično</t>
  </si>
  <si>
    <t>Članarine</t>
  </si>
  <si>
    <t xml:space="preserve">Tekuće donacije u novcu </t>
  </si>
  <si>
    <t xml:space="preserve">Plaće za redovan rad </t>
  </si>
  <si>
    <t xml:space="preserve">Doprinosi za zdravstveno osiguranje </t>
  </si>
  <si>
    <t xml:space="preserve">Doprinosi za zapošljavanje </t>
  </si>
  <si>
    <t xml:space="preserve">Usluge promidžbe i informiranja </t>
  </si>
  <si>
    <t xml:space="preserve">Intelektualne i osobne usluge </t>
  </si>
  <si>
    <t xml:space="preserve">Ostale usluge </t>
  </si>
  <si>
    <t xml:space="preserve">Reprezentacija </t>
  </si>
  <si>
    <t>Nepredviđeni rashodi do visine proračunske pričuve</t>
  </si>
  <si>
    <t xml:space="preserve">Ostali rashodi za zaposlene </t>
  </si>
  <si>
    <t xml:space="preserve">Službena putovanja </t>
  </si>
  <si>
    <t>Naknade za prijevoz, za rad na terenu i odvojeni život</t>
  </si>
  <si>
    <t xml:space="preserve">Stručno usavršavanje zaposlenika </t>
  </si>
  <si>
    <t>Ostale naknade troškova zaposlenima</t>
  </si>
  <si>
    <t>Uredski materijal i ostali materijalni rashodi</t>
  </si>
  <si>
    <t xml:space="preserve">Energija </t>
  </si>
  <si>
    <t xml:space="preserve">Sitni inventar i auto gume </t>
  </si>
  <si>
    <t>Službena, radna i zaštitna odjeća i obuća</t>
  </si>
  <si>
    <t xml:space="preserve">Usluge telefona, pošte i prijevoza </t>
  </si>
  <si>
    <t>Usluge tekućeg i investicijskog održavanja</t>
  </si>
  <si>
    <t xml:space="preserve">Komunalne usluge </t>
  </si>
  <si>
    <t xml:space="preserve">Zakupnine i najamnine </t>
  </si>
  <si>
    <t xml:space="preserve">Računalne usluge </t>
  </si>
  <si>
    <t xml:space="preserve">Naknade troškova osobama izvan radnog odnosa </t>
  </si>
  <si>
    <t xml:space="preserve">Premije osiguranja </t>
  </si>
  <si>
    <t>Bankarske usluge i usluge platnog prometa</t>
  </si>
  <si>
    <t xml:space="preserve">Zatezne kamate </t>
  </si>
  <si>
    <t xml:space="preserve">Ostali nespomenuti financijski rashodi </t>
  </si>
  <si>
    <t xml:space="preserve">Uredska oprema i namještaj </t>
  </si>
  <si>
    <t xml:space="preserve">Oprema za održavanje i zaštitu </t>
  </si>
  <si>
    <t>Prijevozna sredstva u cestovnom prometu</t>
  </si>
  <si>
    <t>Ulaganja u računalne programe</t>
  </si>
  <si>
    <t>Uređaji, stojevi i operma za ostale namjene</t>
  </si>
  <si>
    <t>Subvencije trgovačkim društvima u javnom sektoru</t>
  </si>
  <si>
    <t>Ceste, željeznice i slični građevinski objekti</t>
  </si>
  <si>
    <t xml:space="preserve">Ostali građevinski objekti </t>
  </si>
  <si>
    <t>Kapitalne pomoći unutar općeg proračuna</t>
  </si>
  <si>
    <t xml:space="preserve">Zemljište </t>
  </si>
  <si>
    <t xml:space="preserve">Poslovni objekti </t>
  </si>
  <si>
    <t xml:space="preserve">Ostala nematerijalna imovina </t>
  </si>
  <si>
    <t xml:space="preserve">Subvencije trgovačkim društvima i zadrugama izvan javnog sektora </t>
  </si>
  <si>
    <t>Subvencije poljoprivrednicima i obrtnicima</t>
  </si>
  <si>
    <t>Naknade šteta pravnim i fizičkim osobama</t>
  </si>
  <si>
    <t>Zatezne kamate</t>
  </si>
  <si>
    <t>Ostali nespomenuti financijski rashodi</t>
  </si>
  <si>
    <t>Knjige</t>
  </si>
  <si>
    <t>Sportska i glazbena oprema</t>
  </si>
  <si>
    <t>Kapitalne donacije neprofitnim organizacijama</t>
  </si>
  <si>
    <t>Naknade građanima i kućanstvima u naravi</t>
  </si>
  <si>
    <t xml:space="preserve">Materijal i sirovine </t>
  </si>
  <si>
    <t>Materijal i dijelovi za tekuće i investicijsko održavanje</t>
  </si>
  <si>
    <t xml:space="preserve">Zdravstvene i veterinarske usluge </t>
  </si>
  <si>
    <t>Tekuće pomoći proračunskim korisnicima drugih proračuna</t>
  </si>
  <si>
    <t xml:space="preserve">Naknade građanima i kućanstvima u novcu </t>
  </si>
  <si>
    <t>% ostv./   god.</t>
  </si>
  <si>
    <t>PRIHODI I PRIMICI, RASHODI I IZDACI PREMA EKONOMSKOJ KLASIFIKACIJI</t>
  </si>
  <si>
    <t xml:space="preserve">SVEUKUPNO </t>
  </si>
  <si>
    <t>Konto</t>
  </si>
  <si>
    <t>Vrsta prihoda</t>
  </si>
  <si>
    <t>Ostvarenje 2017.</t>
  </si>
  <si>
    <t xml:space="preserve">PRIHODI POSLOVANJA </t>
  </si>
  <si>
    <t>61</t>
  </si>
  <si>
    <t xml:space="preserve">PRIHODI OD POREZA </t>
  </si>
  <si>
    <t>611</t>
  </si>
  <si>
    <t xml:space="preserve">Porez i prirez na dohodak </t>
  </si>
  <si>
    <t>6111</t>
  </si>
  <si>
    <t>Porez i prirez na dohodak od nesamostalnog rada</t>
  </si>
  <si>
    <t>6112</t>
  </si>
  <si>
    <t>Porez i prirez na dohodak od samostalnih djelatnosti</t>
  </si>
  <si>
    <t>6113</t>
  </si>
  <si>
    <t>Porez i prirez na dohodak od imovine i imovinskih prava</t>
  </si>
  <si>
    <t>6114</t>
  </si>
  <si>
    <t xml:space="preserve">Porez i prirez na dohodak od kapitala </t>
  </si>
  <si>
    <t>6117</t>
  </si>
  <si>
    <t>Povrat poreza i prireza na dohodak po godišnjoj prijavi</t>
  </si>
  <si>
    <t>613</t>
  </si>
  <si>
    <t>6131</t>
  </si>
  <si>
    <t>Stalni porezi na nepokretnu imovinu (zemlju, zgrade, kuće i ostalo)</t>
  </si>
  <si>
    <t>6134</t>
  </si>
  <si>
    <t xml:space="preserve">Povremeni porezi na imovinu </t>
  </si>
  <si>
    <t>614</t>
  </si>
  <si>
    <t>6142</t>
  </si>
  <si>
    <t>Porez na promet</t>
  </si>
  <si>
    <t>6145</t>
  </si>
  <si>
    <t>Porezi na korištenje dobara ili izvođenje aktivnosti</t>
  </si>
  <si>
    <t>63</t>
  </si>
  <si>
    <t xml:space="preserve">POMOĆI IZ INOZEMSTVA I OD SUBJEKATA UNUTAR OPĆEG PRORAČUNA </t>
  </si>
  <si>
    <t>633</t>
  </si>
  <si>
    <t>6331</t>
  </si>
  <si>
    <t xml:space="preserve">Tekuće pomoći proračunu iz drugih proračuna </t>
  </si>
  <si>
    <t>6332</t>
  </si>
  <si>
    <t xml:space="preserve">Kapitalne pomoći proračunu iz drugih proračuna </t>
  </si>
  <si>
    <t>634</t>
  </si>
  <si>
    <t xml:space="preserve">Pomoći od izvanproračunskih korisnika </t>
  </si>
  <si>
    <t>6341</t>
  </si>
  <si>
    <t>Tekuće pomoći od izvanproračunskih korisnika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</si>
  <si>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</si>
  <si>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</si>
  <si>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</si>
  <si>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</si>
  <si>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</si>
  <si>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</si>
  <si>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64</t>
  </si>
  <si>
    <t xml:space="preserve">PRIHODI OD IMOVINE </t>
  </si>
  <si>
    <t>641</t>
  </si>
  <si>
    <t xml:space="preserve">Prihodi od financijske imovine </t>
  </si>
  <si>
    <t>6413</t>
  </si>
  <si>
    <t xml:space="preserve">Kamate na oročena sredstva i depozite po viđenju </t>
  </si>
  <si>
    <t>6414</t>
  </si>
  <si>
    <t xml:space="preserve">Prihodi od zateznih kamata </t>
  </si>
  <si>
    <t>642</t>
  </si>
  <si>
    <t>6421</t>
  </si>
  <si>
    <t xml:space="preserve">Naknade za koncesije </t>
  </si>
  <si>
    <t>6422</t>
  </si>
  <si>
    <t>Prihodi od zakupa i iznajmljivanja imovine</t>
  </si>
  <si>
    <t>6423</t>
  </si>
  <si>
    <t xml:space="preserve">Naknada za korištenje nefinancijske imovine </t>
  </si>
  <si>
    <t>6429</t>
  </si>
  <si>
    <t xml:space="preserve">Ostali prihodi od nefinancijske imovine </t>
  </si>
  <si>
    <t>65</t>
  </si>
  <si>
    <t>PRIHODI OD UPRAVNIH I ADMINSTRATIVNIH PRISTOJBI, PRISTOJBI PO POSEBNIM PROPISIMA I NAKNADA</t>
  </si>
  <si>
    <t>651</t>
  </si>
  <si>
    <t>Administrativne I upravne pristojbe</t>
  </si>
  <si>
    <t>6513</t>
  </si>
  <si>
    <t>Ostale upravne pristojbe i naknade</t>
  </si>
  <si>
    <t>6514</t>
  </si>
  <si>
    <t xml:space="preserve">Ostale pristojbe i naknade </t>
  </si>
  <si>
    <t>652</t>
  </si>
  <si>
    <t>6524</t>
  </si>
  <si>
    <t xml:space="preserve">Doprinosi za šume </t>
  </si>
  <si>
    <t>6525</t>
  </si>
  <si>
    <t xml:space="preserve">Mjesni samodoprinos </t>
  </si>
  <si>
    <t>6526</t>
  </si>
  <si>
    <t xml:space="preserve">Ostali nespomenuti prihodi </t>
  </si>
  <si>
    <t>653</t>
  </si>
  <si>
    <t xml:space="preserve">Komunalni doprinosi i naknade </t>
  </si>
  <si>
    <t>6531</t>
  </si>
  <si>
    <t xml:space="preserve">Komunalni doprinosi </t>
  </si>
  <si>
    <t>6532</t>
  </si>
  <si>
    <t xml:space="preserve">Komunalne naknade </t>
  </si>
  <si>
    <t>66</t>
  </si>
  <si>
    <t>PRIHODI OD PRODAJE PROIZVODA I ROBE TE PRUŽENIH USLUGA I PRIHODI OD DONACIJA</t>
  </si>
  <si>
    <t>661</t>
  </si>
  <si>
    <t>Prihodi od prodaje proizvoda i robe te pruženih usluga</t>
  </si>
  <si>
    <t>6615</t>
  </si>
  <si>
    <t xml:space="preserve">Prihodi od pruženih usluga </t>
  </si>
  <si>
    <t>68</t>
  </si>
  <si>
    <t>KAZNE, UPRAVNE MJERE I OSTALI PRIHODI</t>
  </si>
  <si>
    <t>681</t>
  </si>
  <si>
    <t xml:space="preserve">Kazne i upravne mjere </t>
  </si>
  <si>
    <t>6819</t>
  </si>
  <si>
    <t xml:space="preserve">Ostale kazne </t>
  </si>
  <si>
    <t>683</t>
  </si>
  <si>
    <t xml:space="preserve">Ostali prihodi </t>
  </si>
  <si>
    <t>6831</t>
  </si>
  <si>
    <t>PRIHODI OD PRODAJE NEFINANCIJSKE IMOVINE</t>
  </si>
  <si>
    <t>71</t>
  </si>
  <si>
    <t xml:space="preserve"> PRIHODI OD PRODAJE NEPROIZVEDENE DUGOTRAJNE IMOVINE</t>
  </si>
  <si>
    <t>711</t>
  </si>
  <si>
    <t>7111</t>
  </si>
  <si>
    <t>72</t>
  </si>
  <si>
    <t xml:space="preserve"> PRIHODI OD PRODAJE PROIZVEDENE DUGOTRAJNE IMOVINE</t>
  </si>
  <si>
    <t>721</t>
  </si>
  <si>
    <t>7211</t>
  </si>
  <si>
    <t xml:space="preserve">Stambeni objekti </t>
  </si>
  <si>
    <t>SVEUKUPNO</t>
  </si>
  <si>
    <t>Vrsta izdataka</t>
  </si>
  <si>
    <t>RASHODI POSLOVANJA</t>
  </si>
  <si>
    <t>RASHODI ZA ZAPOSLENE</t>
  </si>
  <si>
    <t xml:space="preserve">Plaće </t>
  </si>
  <si>
    <t xml:space="preserve">Doprinosi na plaće </t>
  </si>
  <si>
    <t>MATERIJALNI RASHODI</t>
  </si>
  <si>
    <t xml:space="preserve">Naknade troškova zaposlenima </t>
  </si>
  <si>
    <t xml:space="preserve">Ostale naknade troškova zaposlenima </t>
  </si>
  <si>
    <t xml:space="preserve">Rashodi za usluge </t>
  </si>
  <si>
    <t>3235</t>
  </si>
  <si>
    <t>3291</t>
  </si>
  <si>
    <t>3294</t>
  </si>
  <si>
    <t xml:space="preserve">Članarine </t>
  </si>
  <si>
    <t>3296</t>
  </si>
  <si>
    <t xml:space="preserve">Troškovi sudskih postupaka </t>
  </si>
  <si>
    <t>FINANCIJSKI RASHODI</t>
  </si>
  <si>
    <t xml:space="preserve">Ostali financijski rashodi </t>
  </si>
  <si>
    <t>35</t>
  </si>
  <si>
    <t xml:space="preserve">SUBVENCIJE </t>
  </si>
  <si>
    <t>351</t>
  </si>
  <si>
    <t>3512</t>
  </si>
  <si>
    <t>352</t>
  </si>
  <si>
    <t>3523</t>
  </si>
  <si>
    <t>36</t>
  </si>
  <si>
    <t xml:space="preserve">POMOĆI DANE U INOZEMSTVO I UNUTAR OPĆEG PRORAČUNA </t>
  </si>
  <si>
    <t>366</t>
  </si>
  <si>
    <t>Pomoći proračunskim korisnicima drugih proračuna</t>
  </si>
  <si>
    <t>3661</t>
  </si>
  <si>
    <t>Tekuće pomoći proraču.korisnicima drugih proračuna</t>
  </si>
  <si>
    <t>37</t>
  </si>
  <si>
    <t xml:space="preserve">NAKNADE GRAĐANIMA I KUĆANSTVIMA NA TEMELJU OSIGURANJA I DRUGE NAKNADE </t>
  </si>
  <si>
    <t>372</t>
  </si>
  <si>
    <t>3721</t>
  </si>
  <si>
    <t>3722</t>
  </si>
  <si>
    <t>38</t>
  </si>
  <si>
    <t xml:space="preserve">OSTALI RASHODI  </t>
  </si>
  <si>
    <t>381</t>
  </si>
  <si>
    <t xml:space="preserve">Tekuće donacije </t>
  </si>
  <si>
    <t>3811</t>
  </si>
  <si>
    <t>383</t>
  </si>
  <si>
    <t xml:space="preserve">Kazne, penali i naknade štete </t>
  </si>
  <si>
    <t>3831</t>
  </si>
  <si>
    <t xml:space="preserve">Naknade šteta pravnim i fizičkim osobama </t>
  </si>
  <si>
    <t>385</t>
  </si>
  <si>
    <t xml:space="preserve">Izvanredni rashodi </t>
  </si>
  <si>
    <t>3851</t>
  </si>
  <si>
    <t>386</t>
  </si>
  <si>
    <t xml:space="preserve">Kapitalne pomoći </t>
  </si>
  <si>
    <t>3861</t>
  </si>
  <si>
    <t>Kapitalne pomoći kreditnim i ostalim financijskim institucijama te trgovačkim društvima u javnom sektoru</t>
  </si>
  <si>
    <t xml:space="preserve">RASHODI ZA NABAVU NEFINANCIJSKE IMOVINE </t>
  </si>
  <si>
    <t>41</t>
  </si>
  <si>
    <t xml:space="preserve">RASHODI ZA NABAVU NEPROIZVEDENE DUGOTRAJNE IMOVINE </t>
  </si>
  <si>
    <t>411</t>
  </si>
  <si>
    <t>4111</t>
  </si>
  <si>
    <t>412</t>
  </si>
  <si>
    <t>4126</t>
  </si>
  <si>
    <t>42</t>
  </si>
  <si>
    <t xml:space="preserve">RASHODI ZA NABAVU PROIZVEDENE DUGOTRAJNE IMOVINE </t>
  </si>
  <si>
    <t>421</t>
  </si>
  <si>
    <t>4212</t>
  </si>
  <si>
    <t>4213</t>
  </si>
  <si>
    <t>4214</t>
  </si>
  <si>
    <t>422</t>
  </si>
  <si>
    <t>4221</t>
  </si>
  <si>
    <t>4223</t>
  </si>
  <si>
    <t>4226</t>
  </si>
  <si>
    <t xml:space="preserve">Sportska i glazbena oprema </t>
  </si>
  <si>
    <t xml:space="preserve">Knjige u knjižnicama </t>
  </si>
  <si>
    <t>426</t>
  </si>
  <si>
    <t>4262</t>
  </si>
  <si>
    <t xml:space="preserve">Ulaganja u računalne programe </t>
  </si>
  <si>
    <t>I. OPĆI DIO PRORAČUNA za razdoblje od 01.01.2018. do 31.12.2018.</t>
  </si>
  <si>
    <t>Plan 2018.</t>
  </si>
  <si>
    <t>Ostvarenje 2018.</t>
  </si>
  <si>
    <t>18/17</t>
  </si>
  <si>
    <t>18/18</t>
  </si>
  <si>
    <t>Porez i prirez na dohodak po godišnjoj prijavi</t>
  </si>
  <si>
    <t>RASHODI ZA DODATNA ULAGANJA NA NEFINANCIJSKOJ IMOVINI</t>
  </si>
  <si>
    <t xml:space="preserve">Dodatna ulaganja na građevinskim objektima </t>
  </si>
  <si>
    <t xml:space="preserve">Kapitalne pomoći unutar općeg proračuna </t>
  </si>
  <si>
    <t>3522</t>
  </si>
  <si>
    <t>Subvencije trgovačkim društvima izvan javnog sektora</t>
  </si>
  <si>
    <t>4227</t>
  </si>
  <si>
    <t>Uređaji, strojevi i oprema za ostale namjene</t>
  </si>
  <si>
    <t xml:space="preserve">RASPOLOŽIVA SREDSTVA IZ PRETHODNIH GODINA </t>
  </si>
  <si>
    <t>9</t>
  </si>
  <si>
    <t xml:space="preserve">VLASTITI IZVORI </t>
  </si>
  <si>
    <t>92</t>
  </si>
  <si>
    <t>REZULTAT POSLOVANJA</t>
  </si>
  <si>
    <t>922</t>
  </si>
  <si>
    <t xml:space="preserve">Višak/manjak prihoda </t>
  </si>
  <si>
    <t>9221</t>
  </si>
  <si>
    <t xml:space="preserve">Višak prihoda </t>
  </si>
  <si>
    <t>9222</t>
  </si>
  <si>
    <t xml:space="preserve">Manjak prihoda </t>
  </si>
  <si>
    <t>PRIHODI I PRIMICI PREMA IZVORIMA FINANCIRANJA</t>
  </si>
  <si>
    <t>Naziv</t>
  </si>
  <si>
    <t>Izvor 1</t>
  </si>
  <si>
    <t xml:space="preserve">Opći prihodi i primici </t>
  </si>
  <si>
    <t>Izvor 2</t>
  </si>
  <si>
    <t>Izvor 3</t>
  </si>
  <si>
    <t xml:space="preserve">Prihodi za posebne namjene </t>
  </si>
  <si>
    <t>Izvor 4</t>
  </si>
  <si>
    <t>Izvor 6</t>
  </si>
  <si>
    <t xml:space="preserve">Prihodi od nefinancijske imovine i nadoknade šteta s osnova osiguranja </t>
  </si>
  <si>
    <t>RASHODI I IZDACI PREMA IZVORIMA FINANCIRANJA</t>
  </si>
  <si>
    <t>RASHODI I IZDACI PREMA FUNKCIJSKOJ KLASIFIKACIJI</t>
  </si>
  <si>
    <t xml:space="preserve">Funk. klas. </t>
  </si>
  <si>
    <t>01</t>
  </si>
  <si>
    <t>OPĆE JAVNE USLUGE</t>
  </si>
  <si>
    <t>011</t>
  </si>
  <si>
    <t>Izvršna i zakonodavna tijela, financijski i fiskalni poslovi, vanjski poslovi</t>
  </si>
  <si>
    <t>016</t>
  </si>
  <si>
    <t xml:space="preserve">Opće javne usluge koje nisu drugdje svrstane </t>
  </si>
  <si>
    <t>03</t>
  </si>
  <si>
    <t xml:space="preserve">JAVNI RED I SIGURNOST </t>
  </si>
  <si>
    <t>032</t>
  </si>
  <si>
    <t>Usluge protupožarne zaštite</t>
  </si>
  <si>
    <t>04</t>
  </si>
  <si>
    <t>EKONOMSKI POSLOVI</t>
  </si>
  <si>
    <t>041</t>
  </si>
  <si>
    <t xml:space="preserve">Opći ekonomski, trgovački i poslovi vezani uz rad </t>
  </si>
  <si>
    <t>042</t>
  </si>
  <si>
    <t xml:space="preserve">Poljoprivreda, šumarstvo, ribarstvo i lov </t>
  </si>
  <si>
    <t>045</t>
  </si>
  <si>
    <t>Promet</t>
  </si>
  <si>
    <t>047</t>
  </si>
  <si>
    <t>Ostale industrije</t>
  </si>
  <si>
    <t>05</t>
  </si>
  <si>
    <t>ZAŠTITA OKOLIŠA</t>
  </si>
  <si>
    <t>051</t>
  </si>
  <si>
    <t>Gospodarenje otpadom</t>
  </si>
  <si>
    <t>052</t>
  </si>
  <si>
    <t>Gospodarenje otpadnim vodama</t>
  </si>
  <si>
    <t>056</t>
  </si>
  <si>
    <t>Poslovi i usluge zaštite okoliša koji nisu drugdje svrstani</t>
  </si>
  <si>
    <t>06</t>
  </si>
  <si>
    <t xml:space="preserve">USLUGE UNAPREĐENJA STANOVANJA I ZAJEDNICE </t>
  </si>
  <si>
    <t>062</t>
  </si>
  <si>
    <t>Razvoj zajednice</t>
  </si>
  <si>
    <t>063</t>
  </si>
  <si>
    <t>Opskrba vodom</t>
  </si>
  <si>
    <t>064</t>
  </si>
  <si>
    <t xml:space="preserve">Ulična rasvjeta </t>
  </si>
  <si>
    <t>07</t>
  </si>
  <si>
    <t>ZDRAVSTVO</t>
  </si>
  <si>
    <t>072</t>
  </si>
  <si>
    <t>Službe za vanjske pacijente</t>
  </si>
  <si>
    <t>08</t>
  </si>
  <si>
    <t>REKREACIJA, KULURA I RELIGIJA</t>
  </si>
  <si>
    <t xml:space="preserve">081 </t>
  </si>
  <si>
    <t>Službe rekreacije i sporta</t>
  </si>
  <si>
    <t>082</t>
  </si>
  <si>
    <t>Službe kulture</t>
  </si>
  <si>
    <t>086</t>
  </si>
  <si>
    <t>Rashodi za rekreaciju, kulturu i religiju koji nisu drugdje svrstani</t>
  </si>
  <si>
    <t>09</t>
  </si>
  <si>
    <t>OBRAZOVANJE</t>
  </si>
  <si>
    <t>091</t>
  </si>
  <si>
    <t xml:space="preserve">Predškolsko i osnovno obrazovanje </t>
  </si>
  <si>
    <t>096</t>
  </si>
  <si>
    <t xml:space="preserve">Dodatne usluge u obrazovanju </t>
  </si>
  <si>
    <t>10</t>
  </si>
  <si>
    <t>SOCIJALNA ZAŠTITA</t>
  </si>
  <si>
    <t>106</t>
  </si>
  <si>
    <t xml:space="preserve">Stanovanje </t>
  </si>
  <si>
    <t>107</t>
  </si>
  <si>
    <t>Socijalna pomoć stanovništvu koje nije obuhvaćeno redovnim socijalnim programima</t>
  </si>
  <si>
    <t>109</t>
  </si>
  <si>
    <t xml:space="preserve">Aktivnosti socijalne zaštite koje nisu drugdje svrstane </t>
  </si>
  <si>
    <t>036</t>
  </si>
  <si>
    <t>Rashodi za javni red i sigurnost koji nisu drugdje svrstani</t>
  </si>
  <si>
    <t>061</t>
  </si>
  <si>
    <t>Razvoj stanovanja</t>
  </si>
  <si>
    <t>074</t>
  </si>
  <si>
    <t>Službe javnog zdravstva</t>
  </si>
  <si>
    <t>098</t>
  </si>
  <si>
    <t>Usluge obrazovanja koje nisu drugdje svrstane</t>
  </si>
  <si>
    <t>OPĆI DIO PRORAČUNA za razdoblje od 01.01.2018. do 31.12.2018.</t>
  </si>
  <si>
    <t>Izvor 5</t>
  </si>
  <si>
    <t>Izvor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</si>
</sst>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.0_-;\-* #,##0.0_-;_-* &quot;-&quot;??_-;_-@_-"/>
  </numFmts>
  <fonts count="5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0"/>
      <name val="Arial"/>
      <family val="2"/>
    </font>
    <font>
      <sz val="10"/>
      <color indexed="39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9"/>
      <name val="Arial"/>
      <family val="2"/>
      <charset val="238"/>
    </font>
    <font>
      <b/>
      <sz val="10.5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name val="Arial"/>
      <family val="2"/>
      <charset val="238"/>
    </font>
    <font>
      <sz val="9"/>
      <color rgb="FF006100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0F28A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tted">
        <color indexed="22"/>
      </left>
      <right/>
      <top/>
      <bottom/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/>
      <right style="dotted">
        <color indexed="22"/>
      </right>
      <top/>
      <bottom/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/>
      <bottom style="dotted">
        <color indexed="22"/>
      </bottom>
      <diagonal/>
    </border>
  </borders>
  <cellStyleXfs count="10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1" borderId="2" applyNumberFormat="0" applyAlignment="0" applyProtection="0"/>
    <xf numFmtId="0" fontId="9" fillId="22" borderId="3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2" applyNumberFormat="0" applyAlignment="0" applyProtection="0"/>
    <xf numFmtId="0" fontId="4" fillId="23" borderId="8">
      <alignment horizontal="center" vertical="top" wrapText="1"/>
    </xf>
    <xf numFmtId="0" fontId="16" fillId="0" borderId="9" applyNumberFormat="0" applyFill="0" applyAlignment="0" applyProtection="0"/>
    <xf numFmtId="0" fontId="17" fillId="24" borderId="0" applyNumberFormat="0" applyBorder="0" applyAlignment="0" applyProtection="0"/>
    <xf numFmtId="0" fontId="18" fillId="0" borderId="0"/>
    <xf numFmtId="0" fontId="1" fillId="0" borderId="0"/>
    <xf numFmtId="0" fontId="1" fillId="20" borderId="1" applyNumberFormat="0" applyFont="0" applyAlignment="0" applyProtection="0"/>
    <xf numFmtId="0" fontId="18" fillId="0" borderId="0"/>
    <xf numFmtId="0" fontId="19" fillId="21" borderId="7" applyNumberFormat="0" applyAlignment="0" applyProtection="0"/>
    <xf numFmtId="4" fontId="20" fillId="24" borderId="10" applyNumberFormat="0" applyProtection="0">
      <alignment vertical="center"/>
    </xf>
    <xf numFmtId="4" fontId="21" fillId="25" borderId="10" applyNumberFormat="0" applyProtection="0">
      <alignment vertical="center"/>
    </xf>
    <xf numFmtId="4" fontId="20" fillId="25" borderId="10" applyNumberFormat="0" applyProtection="0">
      <alignment horizontal="left" vertical="center" indent="1"/>
    </xf>
    <xf numFmtId="0" fontId="20" fillId="25" borderId="10" applyNumberFormat="0" applyProtection="0">
      <alignment horizontal="left" vertical="top" indent="1"/>
    </xf>
    <xf numFmtId="4" fontId="20" fillId="26" borderId="0" applyNumberFormat="0" applyProtection="0">
      <alignment horizontal="left" vertical="center" indent="1"/>
    </xf>
    <xf numFmtId="4" fontId="22" fillId="3" borderId="10" applyNumberFormat="0" applyProtection="0">
      <alignment horizontal="right" vertical="center"/>
    </xf>
    <xf numFmtId="4" fontId="22" fillId="9" borderId="10" applyNumberFormat="0" applyProtection="0">
      <alignment horizontal="right" vertical="center"/>
    </xf>
    <xf numFmtId="4" fontId="22" fillId="17" borderId="10" applyNumberFormat="0" applyProtection="0">
      <alignment horizontal="right" vertical="center"/>
    </xf>
    <xf numFmtId="4" fontId="22" fillId="11" borderId="10" applyNumberFormat="0" applyProtection="0">
      <alignment horizontal="right" vertical="center"/>
    </xf>
    <xf numFmtId="4" fontId="22" fillId="15" borderId="10" applyNumberFormat="0" applyProtection="0">
      <alignment horizontal="right" vertical="center"/>
    </xf>
    <xf numFmtId="4" fontId="22" fillId="19" borderId="10" applyNumberFormat="0" applyProtection="0">
      <alignment horizontal="right" vertical="center"/>
    </xf>
    <xf numFmtId="4" fontId="22" fillId="18" borderId="10" applyNumberFormat="0" applyProtection="0">
      <alignment horizontal="right" vertical="center"/>
    </xf>
    <xf numFmtId="4" fontId="22" fillId="27" borderId="10" applyNumberFormat="0" applyProtection="0">
      <alignment horizontal="right" vertical="center"/>
    </xf>
    <xf numFmtId="4" fontId="22" fillId="10" borderId="10" applyNumberFormat="0" applyProtection="0">
      <alignment horizontal="right" vertical="center"/>
    </xf>
    <xf numFmtId="4" fontId="20" fillId="28" borderId="11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0" fillId="31" borderId="10" applyNumberFormat="0" applyProtection="0">
      <alignment horizontal="center" vertical="top"/>
    </xf>
    <xf numFmtId="4" fontId="18" fillId="29" borderId="0" applyNumberFormat="0" applyProtection="0">
      <alignment horizontal="left" vertical="center" indent="1"/>
    </xf>
    <xf numFmtId="4" fontId="18" fillId="26" borderId="0" applyNumberFormat="0" applyProtection="0">
      <alignment horizontal="left" vertical="center" indent="1"/>
    </xf>
    <xf numFmtId="0" fontId="4" fillId="30" borderId="10" applyNumberFormat="0" applyProtection="0">
      <alignment horizontal="left" vertical="center" indent="1"/>
    </xf>
    <xf numFmtId="0" fontId="1" fillId="32" borderId="7" applyNumberFormat="0" applyProtection="0">
      <alignment horizontal="left" vertical="center" indent="1"/>
    </xf>
    <xf numFmtId="0" fontId="1" fillId="32" borderId="7" applyNumberFormat="0" applyProtection="0">
      <alignment horizontal="left" vertical="center" wrapText="1" indent="1"/>
    </xf>
    <xf numFmtId="0" fontId="24" fillId="30" borderId="10" applyNumberFormat="0" applyProtection="0">
      <alignment horizontal="left" vertical="top" indent="1"/>
    </xf>
    <xf numFmtId="0" fontId="4" fillId="26" borderId="10" applyNumberFormat="0" applyProtection="0">
      <alignment horizontal="left" vertical="center" indent="1"/>
    </xf>
    <xf numFmtId="0" fontId="1" fillId="33" borderId="7" applyNumberFormat="0" applyProtection="0">
      <alignment horizontal="left" vertical="center" indent="1"/>
    </xf>
    <xf numFmtId="0" fontId="1" fillId="33" borderId="7" applyNumberFormat="0" applyProtection="0">
      <alignment horizontal="left" vertical="center" wrapText="1" indent="1"/>
    </xf>
    <xf numFmtId="0" fontId="1" fillId="26" borderId="10" applyNumberFormat="0" applyProtection="0">
      <alignment horizontal="left" vertical="top" indent="1"/>
    </xf>
    <xf numFmtId="0" fontId="1" fillId="34" borderId="10" applyNumberFormat="0" applyProtection="0">
      <alignment horizontal="left" vertical="center" indent="1"/>
    </xf>
    <xf numFmtId="0" fontId="1" fillId="23" borderId="7" applyNumberFormat="0" applyProtection="0">
      <alignment horizontal="left" vertical="center" indent="1"/>
    </xf>
    <xf numFmtId="0" fontId="1" fillId="23" borderId="7" applyNumberFormat="0" applyProtection="0">
      <alignment horizontal="left" vertical="center" wrapText="1" indent="1"/>
    </xf>
    <xf numFmtId="0" fontId="1" fillId="34" borderId="10" applyNumberFormat="0" applyProtection="0">
      <alignment horizontal="left" vertical="top" indent="1"/>
    </xf>
    <xf numFmtId="0" fontId="1" fillId="35" borderId="10" applyNumberFormat="0" applyProtection="0">
      <alignment horizontal="left" vertical="center" indent="1"/>
    </xf>
    <xf numFmtId="0" fontId="1" fillId="35" borderId="10" applyNumberFormat="0" applyProtection="0">
      <alignment horizontal="left" vertical="top" indent="1"/>
    </xf>
    <xf numFmtId="0" fontId="1" fillId="0" borderId="0"/>
    <xf numFmtId="4" fontId="22" fillId="36" borderId="10" applyNumberFormat="0" applyProtection="0">
      <alignment vertical="center"/>
    </xf>
    <xf numFmtId="4" fontId="25" fillId="36" borderId="10" applyNumberFormat="0" applyProtection="0">
      <alignment vertical="center"/>
    </xf>
    <xf numFmtId="4" fontId="22" fillId="36" borderId="10" applyNumberFormat="0" applyProtection="0">
      <alignment horizontal="left" vertical="center" indent="1"/>
    </xf>
    <xf numFmtId="0" fontId="22" fillId="36" borderId="10" applyNumberFormat="0" applyProtection="0">
      <alignment horizontal="left" vertical="top" indent="1"/>
    </xf>
    <xf numFmtId="4" fontId="26" fillId="29" borderId="10" applyNumberFormat="0" applyProtection="0">
      <alignment horizontal="right" vertical="center"/>
    </xf>
    <xf numFmtId="4" fontId="25" fillId="29" borderId="10" applyNumberFormat="0" applyProtection="0">
      <alignment horizontal="right" vertical="center"/>
    </xf>
    <xf numFmtId="4" fontId="22" fillId="31" borderId="10" applyNumberFormat="0" applyProtection="0">
      <alignment horizontal="left" vertical="center" indent="1"/>
    </xf>
    <xf numFmtId="0" fontId="20" fillId="26" borderId="10" applyNumberFormat="0" applyProtection="0">
      <alignment horizontal="center" vertical="top" wrapText="1"/>
    </xf>
    <xf numFmtId="4" fontId="27" fillId="37" borderId="0" applyNumberFormat="0" applyProtection="0">
      <alignment horizontal="left" vertical="center" indent="1"/>
    </xf>
    <xf numFmtId="4" fontId="28" fillId="29" borderId="10" applyNumberFormat="0" applyProtection="0">
      <alignment horizontal="right" vertical="center"/>
    </xf>
    <xf numFmtId="0" fontId="29" fillId="38" borderId="0"/>
    <xf numFmtId="49" fontId="30" fillId="38" borderId="0"/>
    <xf numFmtId="49" fontId="31" fillId="38" borderId="12"/>
    <xf numFmtId="49" fontId="32" fillId="38" borderId="0"/>
    <xf numFmtId="0" fontId="29" fillId="39" borderId="12">
      <protection locked="0"/>
    </xf>
    <xf numFmtId="0" fontId="29" fillId="38" borderId="0"/>
    <xf numFmtId="0" fontId="33" fillId="40" borderId="0"/>
    <xf numFmtId="0" fontId="33" fillId="41" borderId="0"/>
    <xf numFmtId="0" fontId="33" fillId="42" borderId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9" fontId="33" fillId="38" borderId="0">
      <alignment horizontal="right" vertical="center"/>
    </xf>
    <xf numFmtId="49" fontId="33" fillId="38" borderId="0"/>
    <xf numFmtId="0" fontId="44" fillId="48" borderId="0" applyNumberFormat="0" applyBorder="0" applyAlignment="0" applyProtection="0"/>
    <xf numFmtId="0" fontId="18" fillId="0" borderId="0">
      <alignment vertical="top"/>
    </xf>
    <xf numFmtId="0" fontId="18" fillId="0" borderId="0">
      <alignment vertical="top"/>
    </xf>
  </cellStyleXfs>
  <cellXfs count="326">
    <xf numFmtId="0" fontId="0" fillId="0" borderId="0" xfId="0"/>
    <xf numFmtId="0" fontId="37" fillId="0" borderId="0" xfId="0" applyFont="1" applyAlignment="1"/>
    <xf numFmtId="49" fontId="38" fillId="0" borderId="0" xfId="0" applyNumberFormat="1" applyFont="1" applyAlignment="1"/>
    <xf numFmtId="0" fontId="38" fillId="0" borderId="0" xfId="0" applyFont="1" applyAlignment="1"/>
    <xf numFmtId="49" fontId="37" fillId="23" borderId="14" xfId="0" applyNumberFormat="1" applyFont="1" applyFill="1" applyBorder="1" applyAlignment="1">
      <alignment horizontal="center"/>
    </xf>
    <xf numFmtId="3" fontId="37" fillId="23" borderId="0" xfId="0" applyNumberFormat="1" applyFont="1" applyFill="1" applyAlignment="1">
      <alignment horizontal="center"/>
    </xf>
    <xf numFmtId="49" fontId="40" fillId="43" borderId="16" xfId="0" applyNumberFormat="1" applyFont="1" applyFill="1" applyBorder="1" applyAlignment="1"/>
    <xf numFmtId="49" fontId="40" fillId="43" borderId="0" xfId="0" applyNumberFormat="1" applyFont="1" applyFill="1" applyAlignment="1"/>
    <xf numFmtId="3" fontId="40" fillId="43" borderId="0" xfId="0" applyNumberFormat="1" applyFont="1" applyFill="1" applyAlignment="1"/>
    <xf numFmtId="164" fontId="40" fillId="43" borderId="0" xfId="0" applyNumberFormat="1" applyFont="1" applyFill="1" applyAlignment="1"/>
    <xf numFmtId="1" fontId="38" fillId="0" borderId="0" xfId="0" applyNumberFormat="1" applyFont="1" applyAlignment="1"/>
    <xf numFmtId="49" fontId="37" fillId="23" borderId="0" xfId="0" applyNumberFormat="1" applyFont="1" applyFill="1" applyAlignment="1">
      <alignment horizontal="center"/>
    </xf>
    <xf numFmtId="3" fontId="37" fillId="23" borderId="0" xfId="0" applyNumberFormat="1" applyFont="1" applyFill="1" applyAlignment="1">
      <alignment horizontal="center" wrapText="1"/>
    </xf>
    <xf numFmtId="165" fontId="38" fillId="0" borderId="0" xfId="100" applyNumberFormat="1" applyFont="1"/>
    <xf numFmtId="2" fontId="37" fillId="23" borderId="0" xfId="0" applyNumberFormat="1" applyFont="1" applyFill="1" applyAlignment="1">
      <alignment horizontal="left"/>
    </xf>
    <xf numFmtId="2" fontId="37" fillId="23" borderId="0" xfId="0" applyNumberFormat="1" applyFont="1" applyFill="1" applyAlignment="1">
      <alignment horizontal="center"/>
    </xf>
    <xf numFmtId="0" fontId="38" fillId="0" borderId="0" xfId="0" applyFont="1"/>
    <xf numFmtId="2" fontId="41" fillId="0" borderId="0" xfId="0" applyNumberFormat="1" applyFont="1"/>
    <xf numFmtId="0" fontId="4" fillId="0" borderId="0" xfId="0" applyFont="1" applyAlignment="1">
      <alignment vertical="center" wrapText="1"/>
    </xf>
    <xf numFmtId="0" fontId="37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Fill="1" applyAlignment="1">
      <alignment vertical="center" wrapText="1"/>
    </xf>
    <xf numFmtId="0" fontId="37" fillId="0" borderId="0" xfId="0" applyFont="1" applyAlignment="1">
      <alignment vertical="top" wrapText="1"/>
    </xf>
    <xf numFmtId="0" fontId="38" fillId="0" borderId="0" xfId="0" applyFont="1" applyAlignment="1">
      <alignment vertical="center"/>
    </xf>
    <xf numFmtId="1" fontId="37" fillId="0" borderId="21" xfId="0" applyNumberFormat="1" applyFont="1" applyBorder="1" applyAlignment="1">
      <alignment vertical="top" wrapText="1"/>
    </xf>
    <xf numFmtId="49" fontId="37" fillId="0" borderId="21" xfId="0" applyNumberFormat="1" applyFont="1" applyBorder="1" applyAlignment="1">
      <alignment vertical="top"/>
    </xf>
    <xf numFmtId="0" fontId="38" fillId="0" borderId="0" xfId="0" applyFont="1" applyAlignment="1">
      <alignment vertical="top"/>
    </xf>
    <xf numFmtId="1" fontId="37" fillId="0" borderId="21" xfId="0" applyNumberFormat="1" applyFont="1" applyBorder="1" applyAlignment="1">
      <alignment vertical="center" wrapText="1"/>
    </xf>
    <xf numFmtId="49" fontId="37" fillId="0" borderId="21" xfId="0" applyNumberFormat="1" applyFont="1" applyBorder="1" applyAlignment="1">
      <alignment vertical="center"/>
    </xf>
    <xf numFmtId="164" fontId="37" fillId="0" borderId="21" xfId="0" applyNumberFormat="1" applyFont="1" applyBorder="1" applyAlignment="1">
      <alignment vertical="center" wrapText="1"/>
    </xf>
    <xf numFmtId="49" fontId="37" fillId="0" borderId="21" xfId="0" applyNumberFormat="1" applyFont="1" applyBorder="1" applyAlignment="1">
      <alignment vertical="center" wrapText="1"/>
    </xf>
    <xf numFmtId="0" fontId="38" fillId="0" borderId="0" xfId="0" applyFont="1" applyFill="1" applyAlignment="1">
      <alignment vertical="center"/>
    </xf>
    <xf numFmtId="1" fontId="37" fillId="0" borderId="21" xfId="0" applyNumberFormat="1" applyFont="1" applyFill="1" applyBorder="1" applyAlignment="1">
      <alignment vertical="center"/>
    </xf>
    <xf numFmtId="49" fontId="37" fillId="0" borderId="21" xfId="0" applyNumberFormat="1" applyFont="1" applyFill="1" applyBorder="1" applyAlignment="1">
      <alignment vertical="center"/>
    </xf>
    <xf numFmtId="3" fontId="37" fillId="0" borderId="21" xfId="0" applyNumberFormat="1" applyFont="1" applyFill="1" applyBorder="1" applyAlignment="1">
      <alignment vertical="center"/>
    </xf>
    <xf numFmtId="0" fontId="37" fillId="0" borderId="0" xfId="0" applyFont="1" applyFill="1" applyAlignment="1">
      <alignment vertical="center" wrapText="1"/>
    </xf>
    <xf numFmtId="0" fontId="37" fillId="0" borderId="21" xfId="0" applyFont="1" applyFill="1" applyBorder="1" applyAlignment="1">
      <alignment horizontal="left" vertical="top"/>
    </xf>
    <xf numFmtId="0" fontId="37" fillId="0" borderId="21" xfId="0" applyFont="1" applyFill="1" applyBorder="1" applyAlignment="1">
      <alignment horizontal="left" vertical="center"/>
    </xf>
    <xf numFmtId="49" fontId="37" fillId="0" borderId="0" xfId="0" applyNumberFormat="1" applyFont="1" applyFill="1" applyAlignment="1"/>
    <xf numFmtId="1" fontId="37" fillId="0" borderId="21" xfId="0" applyNumberFormat="1" applyFont="1" applyFill="1" applyBorder="1" applyAlignment="1">
      <alignment vertical="center" wrapText="1"/>
    </xf>
    <xf numFmtId="3" fontId="4" fillId="0" borderId="21" xfId="0" applyNumberFormat="1" applyFont="1" applyFill="1" applyBorder="1" applyAlignment="1">
      <alignment vertical="center"/>
    </xf>
    <xf numFmtId="3" fontId="4" fillId="0" borderId="21" xfId="0" applyNumberFormat="1" applyFont="1" applyFill="1" applyBorder="1" applyAlignment="1">
      <alignment vertical="top" wrapText="1"/>
    </xf>
    <xf numFmtId="49" fontId="4" fillId="0" borderId="21" xfId="0" applyNumberFormat="1" applyFont="1" applyFill="1" applyBorder="1" applyAlignment="1">
      <alignment vertical="center"/>
    </xf>
    <xf numFmtId="0" fontId="4" fillId="0" borderId="22" xfId="0" applyFont="1" applyFill="1" applyBorder="1" applyAlignment="1">
      <alignment vertical="center" wrapText="1"/>
    </xf>
    <xf numFmtId="3" fontId="4" fillId="0" borderId="22" xfId="0" applyNumberFormat="1" applyFont="1" applyFill="1" applyBorder="1" applyAlignment="1">
      <alignment vertical="center"/>
    </xf>
    <xf numFmtId="49" fontId="4" fillId="23" borderId="17" xfId="0" quotePrefix="1" applyNumberFormat="1" applyFont="1" applyFill="1" applyBorder="1" applyAlignment="1">
      <alignment horizontal="center"/>
    </xf>
    <xf numFmtId="1" fontId="37" fillId="44" borderId="21" xfId="0" applyNumberFormat="1" applyFont="1" applyFill="1" applyBorder="1" applyAlignment="1">
      <alignment vertical="center"/>
    </xf>
    <xf numFmtId="49" fontId="37" fillId="44" borderId="21" xfId="0" applyNumberFormat="1" applyFont="1" applyFill="1" applyBorder="1" applyAlignment="1">
      <alignment vertical="center"/>
    </xf>
    <xf numFmtId="0" fontId="37" fillId="44" borderId="21" xfId="0" applyFont="1" applyFill="1" applyBorder="1" applyAlignment="1">
      <alignment vertical="center"/>
    </xf>
    <xf numFmtId="3" fontId="37" fillId="44" borderId="21" xfId="0" applyNumberFormat="1" applyFont="1" applyFill="1" applyBorder="1" applyAlignment="1">
      <alignment vertical="center"/>
    </xf>
    <xf numFmtId="164" fontId="37" fillId="44" borderId="21" xfId="0" applyNumberFormat="1" applyFont="1" applyFill="1" applyBorder="1" applyAlignment="1">
      <alignment vertical="center"/>
    </xf>
    <xf numFmtId="0" fontId="4" fillId="44" borderId="21" xfId="0" applyFont="1" applyFill="1" applyBorder="1" applyAlignment="1">
      <alignment vertical="center"/>
    </xf>
    <xf numFmtId="1" fontId="37" fillId="45" borderId="21" xfId="0" applyNumberFormat="1" applyFont="1" applyFill="1" applyBorder="1" applyAlignment="1">
      <alignment vertical="center"/>
    </xf>
    <xf numFmtId="49" fontId="37" fillId="45" borderId="21" xfId="0" applyNumberFormat="1" applyFont="1" applyFill="1" applyBorder="1" applyAlignment="1">
      <alignment vertical="center"/>
    </xf>
    <xf numFmtId="0" fontId="4" fillId="45" borderId="22" xfId="0" applyFont="1" applyFill="1" applyBorder="1" applyAlignment="1">
      <alignment vertical="center" wrapText="1"/>
    </xf>
    <xf numFmtId="164" fontId="37" fillId="45" borderId="21" xfId="0" applyNumberFormat="1" applyFont="1" applyFill="1" applyBorder="1" applyAlignment="1">
      <alignment vertical="center"/>
    </xf>
    <xf numFmtId="1" fontId="37" fillId="46" borderId="21" xfId="0" applyNumberFormat="1" applyFont="1" applyFill="1" applyBorder="1" applyAlignment="1">
      <alignment vertical="top"/>
    </xf>
    <xf numFmtId="49" fontId="37" fillId="46" borderId="21" xfId="0" applyNumberFormat="1" applyFont="1" applyFill="1" applyBorder="1" applyAlignment="1">
      <alignment vertical="top"/>
    </xf>
    <xf numFmtId="49" fontId="37" fillId="46" borderId="21" xfId="0" quotePrefix="1" applyNumberFormat="1" applyFont="1" applyFill="1" applyBorder="1" applyAlignment="1">
      <alignment vertical="top"/>
    </xf>
    <xf numFmtId="0" fontId="4" fillId="46" borderId="22" xfId="0" applyFont="1" applyFill="1" applyBorder="1" applyAlignment="1">
      <alignment vertical="top" wrapText="1"/>
    </xf>
    <xf numFmtId="164" fontId="37" fillId="46" borderId="21" xfId="0" applyNumberFormat="1" applyFont="1" applyFill="1" applyBorder="1" applyAlignment="1">
      <alignment vertical="top"/>
    </xf>
    <xf numFmtId="3" fontId="39" fillId="46" borderId="18" xfId="0" applyNumberFormat="1" applyFont="1" applyFill="1" applyBorder="1" applyAlignment="1">
      <alignment horizontal="center" vertical="center" wrapText="1"/>
    </xf>
    <xf numFmtId="49" fontId="4" fillId="45" borderId="21" xfId="0" applyNumberFormat="1" applyFont="1" applyFill="1" applyBorder="1" applyAlignment="1">
      <alignment vertical="center"/>
    </xf>
    <xf numFmtId="0" fontId="37" fillId="45" borderId="22" xfId="0" applyFont="1" applyFill="1" applyBorder="1" applyAlignment="1">
      <alignment vertical="center" wrapText="1"/>
    </xf>
    <xf numFmtId="1" fontId="37" fillId="45" borderId="21" xfId="0" applyNumberFormat="1" applyFont="1" applyFill="1" applyBorder="1" applyAlignment="1">
      <alignment vertical="top"/>
    </xf>
    <xf numFmtId="49" fontId="4" fillId="45" borderId="21" xfId="0" applyNumberFormat="1" applyFont="1" applyFill="1" applyBorder="1" applyAlignment="1">
      <alignment vertical="top"/>
    </xf>
    <xf numFmtId="0" fontId="4" fillId="45" borderId="22" xfId="0" applyFont="1" applyFill="1" applyBorder="1" applyAlignment="1">
      <alignment vertical="top" wrapText="1"/>
    </xf>
    <xf numFmtId="1" fontId="37" fillId="46" borderId="21" xfId="0" applyNumberFormat="1" applyFont="1" applyFill="1" applyBorder="1" applyAlignment="1">
      <alignment vertical="center"/>
    </xf>
    <xf numFmtId="49" fontId="37" fillId="46" borderId="21" xfId="0" applyNumberFormat="1" applyFont="1" applyFill="1" applyBorder="1" applyAlignment="1">
      <alignment vertical="center"/>
    </xf>
    <xf numFmtId="49" fontId="37" fillId="46" borderId="21" xfId="0" quotePrefix="1" applyNumberFormat="1" applyFont="1" applyFill="1" applyBorder="1" applyAlignment="1">
      <alignment vertical="center"/>
    </xf>
    <xf numFmtId="0" fontId="4" fillId="46" borderId="22" xfId="0" applyFont="1" applyFill="1" applyBorder="1" applyAlignment="1">
      <alignment vertical="center" wrapText="1"/>
    </xf>
    <xf numFmtId="49" fontId="4" fillId="46" borderId="21" xfId="0" quotePrefix="1" applyNumberFormat="1" applyFont="1" applyFill="1" applyBorder="1" applyAlignment="1">
      <alignment vertical="center"/>
    </xf>
    <xf numFmtId="49" fontId="4" fillId="46" borderId="21" xfId="0" applyNumberFormat="1" applyFont="1" applyFill="1" applyBorder="1" applyAlignment="1">
      <alignment vertical="center"/>
    </xf>
    <xf numFmtId="1" fontId="4" fillId="46" borderId="21" xfId="0" applyNumberFormat="1" applyFont="1" applyFill="1" applyBorder="1" applyAlignment="1">
      <alignment vertical="center"/>
    </xf>
    <xf numFmtId="49" fontId="39" fillId="44" borderId="0" xfId="0" applyNumberFormat="1" applyFont="1" applyFill="1" applyAlignment="1">
      <alignment horizontal="center" vertical="center" wrapText="1"/>
    </xf>
    <xf numFmtId="49" fontId="4" fillId="44" borderId="21" xfId="0" applyNumberFormat="1" applyFont="1" applyFill="1" applyBorder="1" applyAlignment="1">
      <alignment vertical="center"/>
    </xf>
    <xf numFmtId="3" fontId="37" fillId="44" borderId="22" xfId="0" applyNumberFormat="1" applyFont="1" applyFill="1" applyBorder="1" applyAlignment="1">
      <alignment vertical="center"/>
    </xf>
    <xf numFmtId="1" fontId="37" fillId="44" borderId="21" xfId="0" applyNumberFormat="1" applyFont="1" applyFill="1" applyBorder="1" applyAlignment="1">
      <alignment vertical="center" wrapText="1"/>
    </xf>
    <xf numFmtId="0" fontId="4" fillId="44" borderId="0" xfId="0" applyFont="1" applyFill="1"/>
    <xf numFmtId="0" fontId="37" fillId="44" borderId="0" xfId="0" applyFont="1" applyFill="1"/>
    <xf numFmtId="1" fontId="37" fillId="47" borderId="0" xfId="0" applyNumberFormat="1" applyFont="1" applyFill="1" applyAlignment="1">
      <alignment horizontal="center"/>
    </xf>
    <xf numFmtId="0" fontId="2" fillId="0" borderId="0" xfId="0" applyFont="1" applyFill="1" applyAlignment="1">
      <alignment vertical="center"/>
    </xf>
    <xf numFmtId="1" fontId="4" fillId="45" borderId="21" xfId="0" applyNumberFormat="1" applyFont="1" applyFill="1" applyBorder="1" applyAlignment="1">
      <alignment vertical="top"/>
    </xf>
    <xf numFmtId="1" fontId="4" fillId="0" borderId="21" xfId="0" applyNumberFormat="1" applyFont="1" applyBorder="1" applyAlignment="1">
      <alignment vertical="center" wrapText="1"/>
    </xf>
    <xf numFmtId="49" fontId="4" fillId="0" borderId="21" xfId="0" applyNumberFormat="1" applyFont="1" applyBorder="1" applyAlignment="1">
      <alignment vertical="center"/>
    </xf>
    <xf numFmtId="0" fontId="4" fillId="0" borderId="21" xfId="0" applyFont="1" applyFill="1" applyBorder="1" applyAlignment="1">
      <alignment horizontal="left" vertical="center"/>
    </xf>
    <xf numFmtId="164" fontId="4" fillId="0" borderId="21" xfId="0" applyNumberFormat="1" applyFont="1" applyFill="1" applyBorder="1" applyAlignment="1">
      <alignment horizontal="right" vertical="center"/>
    </xf>
    <xf numFmtId="164" fontId="4" fillId="0" borderId="2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horizontal="right" vertical="center"/>
    </xf>
    <xf numFmtId="164" fontId="4" fillId="0" borderId="21" xfId="0" applyNumberFormat="1" applyFont="1" applyFill="1" applyBorder="1" applyAlignment="1">
      <alignment horizontal="right" vertical="top"/>
    </xf>
    <xf numFmtId="0" fontId="43" fillId="0" borderId="0" xfId="0" applyFont="1" applyAlignment="1">
      <alignment vertical="center"/>
    </xf>
    <xf numFmtId="1" fontId="0" fillId="0" borderId="21" xfId="0" applyNumberFormat="1" applyFont="1" applyBorder="1" applyAlignment="1">
      <alignment vertical="center" wrapText="1"/>
    </xf>
    <xf numFmtId="49" fontId="0" fillId="0" borderId="21" xfId="0" applyNumberFormat="1" applyFont="1" applyBorder="1" applyAlignment="1">
      <alignment vertical="center"/>
    </xf>
    <xf numFmtId="0" fontId="0" fillId="0" borderId="21" xfId="0" applyFont="1" applyFill="1" applyBorder="1" applyAlignment="1">
      <alignment horizontal="left" vertical="center"/>
    </xf>
    <xf numFmtId="3" fontId="0" fillId="0" borderId="22" xfId="0" applyNumberFormat="1" applyFont="1" applyFill="1" applyBorder="1" applyAlignment="1">
      <alignment vertical="center"/>
    </xf>
    <xf numFmtId="164" fontId="0" fillId="0" borderId="21" xfId="0" applyNumberFormat="1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4" fontId="38" fillId="0" borderId="0" xfId="0" applyNumberFormat="1" applyFont="1" applyAlignment="1"/>
    <xf numFmtId="4" fontId="4" fillId="23" borderId="0" xfId="0" applyNumberFormat="1" applyFont="1" applyFill="1" applyAlignment="1">
      <alignment horizontal="center"/>
    </xf>
    <xf numFmtId="4" fontId="4" fillId="23" borderId="0" xfId="0" applyNumberFormat="1" applyFont="1" applyFill="1" applyAlignment="1">
      <alignment horizontal="center" vertical="top"/>
    </xf>
    <xf numFmtId="4" fontId="40" fillId="43" borderId="0" xfId="0" applyNumberFormat="1" applyFont="1" applyFill="1" applyAlignment="1"/>
    <xf numFmtId="4" fontId="4" fillId="44" borderId="21" xfId="0" applyNumberFormat="1" applyFont="1" applyFill="1" applyBorder="1" applyAlignment="1">
      <alignment vertical="center"/>
    </xf>
    <xf numFmtId="4" fontId="4" fillId="46" borderId="21" xfId="0" applyNumberFormat="1" applyFont="1" applyFill="1" applyBorder="1" applyAlignment="1">
      <alignment vertical="top"/>
    </xf>
    <xf numFmtId="4" fontId="4" fillId="45" borderId="21" xfId="0" applyNumberFormat="1" applyFont="1" applyFill="1" applyBorder="1" applyAlignment="1">
      <alignment vertical="center"/>
    </xf>
    <xf numFmtId="4" fontId="4" fillId="0" borderId="21" xfId="0" applyNumberFormat="1" applyFont="1" applyBorder="1" applyAlignment="1">
      <alignment vertical="center" wrapText="1"/>
    </xf>
    <xf numFmtId="4" fontId="37" fillId="0" borderId="21" xfId="0" applyNumberFormat="1" applyFont="1" applyBorder="1" applyAlignment="1">
      <alignment horizontal="right" vertical="center" wrapText="1"/>
    </xf>
    <xf numFmtId="4" fontId="0" fillId="0" borderId="21" xfId="0" applyNumberFormat="1" applyFont="1" applyBorder="1" applyAlignment="1">
      <alignment horizontal="right" vertical="center" wrapText="1"/>
    </xf>
    <xf numFmtId="4" fontId="37" fillId="45" borderId="21" xfId="0" applyNumberFormat="1" applyFont="1" applyFill="1" applyBorder="1" applyAlignment="1">
      <alignment vertical="center"/>
    </xf>
    <xf numFmtId="4" fontId="37" fillId="0" borderId="21" xfId="0" applyNumberFormat="1" applyFont="1" applyBorder="1" applyAlignment="1">
      <alignment vertical="center" wrapText="1"/>
    </xf>
    <xf numFmtId="4" fontId="4" fillId="46" borderId="21" xfId="0" applyNumberFormat="1" applyFont="1" applyFill="1" applyBorder="1" applyAlignment="1">
      <alignment vertical="center"/>
    </xf>
    <xf numFmtId="4" fontId="37" fillId="0" borderId="21" xfId="0" applyNumberFormat="1" applyFont="1" applyFill="1" applyBorder="1" applyAlignment="1">
      <alignment horizontal="right" vertical="center" wrapText="1"/>
    </xf>
    <xf numFmtId="4" fontId="37" fillId="0" borderId="21" xfId="0" applyNumberFormat="1" applyFont="1" applyFill="1" applyBorder="1" applyAlignment="1">
      <alignment vertical="center" wrapText="1"/>
    </xf>
    <xf numFmtId="4" fontId="37" fillId="0" borderId="21" xfId="0" applyNumberFormat="1" applyFont="1" applyFill="1" applyBorder="1" applyAlignment="1">
      <alignment vertical="center"/>
    </xf>
    <xf numFmtId="4" fontId="4" fillId="45" borderId="21" xfId="0" applyNumberFormat="1" applyFont="1" applyFill="1" applyBorder="1" applyAlignment="1">
      <alignment vertical="top"/>
    </xf>
    <xf numFmtId="4" fontId="4" fillId="0" borderId="21" xfId="0" applyNumberFormat="1" applyFont="1" applyFill="1" applyBorder="1" applyAlignment="1">
      <alignment vertical="center" wrapText="1"/>
    </xf>
    <xf numFmtId="4" fontId="4" fillId="44" borderId="21" xfId="0" applyNumberFormat="1" applyFont="1" applyFill="1" applyBorder="1" applyAlignment="1">
      <alignment vertical="center" wrapText="1"/>
    </xf>
    <xf numFmtId="4" fontId="4" fillId="0" borderId="21" xfId="0" applyNumberFormat="1" applyFont="1" applyBorder="1" applyAlignment="1">
      <alignment vertical="top" wrapText="1"/>
    </xf>
    <xf numFmtId="4" fontId="37" fillId="44" borderId="21" xfId="0" applyNumberFormat="1" applyFont="1" applyFill="1" applyBorder="1" applyAlignment="1">
      <alignment vertical="center"/>
    </xf>
    <xf numFmtId="4" fontId="37" fillId="46" borderId="21" xfId="0" applyNumberFormat="1" applyFont="1" applyFill="1" applyBorder="1" applyAlignment="1">
      <alignment vertical="center"/>
    </xf>
    <xf numFmtId="4" fontId="4" fillId="0" borderId="21" xfId="0" applyNumberFormat="1" applyFont="1" applyFill="1" applyBorder="1" applyAlignment="1">
      <alignment vertical="center"/>
    </xf>
    <xf numFmtId="4" fontId="4" fillId="23" borderId="0" xfId="0" applyNumberFormat="1" applyFont="1" applyFill="1" applyAlignment="1">
      <alignment horizontal="center" wrapText="1"/>
    </xf>
    <xf numFmtId="4" fontId="38" fillId="0" borderId="0" xfId="0" applyNumberFormat="1" applyFont="1"/>
    <xf numFmtId="4" fontId="37" fillId="44" borderId="0" xfId="0" applyNumberFormat="1" applyFont="1" applyFill="1"/>
    <xf numFmtId="4" fontId="42" fillId="0" borderId="0" xfId="0" applyNumberFormat="1" applyFont="1" applyFill="1" applyAlignment="1"/>
    <xf numFmtId="4" fontId="38" fillId="0" borderId="0" xfId="101" applyNumberFormat="1" applyFont="1" applyAlignment="1"/>
    <xf numFmtId="3" fontId="0" fillId="0" borderId="21" xfId="0" applyNumberFormat="1" applyFont="1" applyFill="1" applyBorder="1" applyAlignment="1">
      <alignment vertical="center"/>
    </xf>
    <xf numFmtId="4" fontId="0" fillId="0" borderId="21" xfId="0" applyNumberFormat="1" applyFont="1" applyFill="1" applyBorder="1" applyAlignment="1">
      <alignment horizontal="right" vertical="center" wrapText="1"/>
    </xf>
    <xf numFmtId="1" fontId="0" fillId="0" borderId="21" xfId="0" applyNumberFormat="1" applyFont="1" applyFill="1" applyBorder="1" applyAlignment="1">
      <alignment vertical="center" wrapText="1"/>
    </xf>
    <xf numFmtId="49" fontId="0" fillId="0" borderId="21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1" fontId="0" fillId="0" borderId="21" xfId="0" applyNumberFormat="1" applyFont="1" applyFill="1" applyBorder="1" applyAlignment="1">
      <alignment vertical="center"/>
    </xf>
    <xf numFmtId="4" fontId="0" fillId="0" borderId="21" xfId="0" applyNumberFormat="1" applyFont="1" applyFill="1" applyBorder="1" applyAlignment="1">
      <alignment vertical="center"/>
    </xf>
    <xf numFmtId="4" fontId="0" fillId="0" borderId="21" xfId="0" applyNumberFormat="1" applyFont="1" applyBorder="1" applyAlignment="1">
      <alignment vertical="center" wrapText="1"/>
    </xf>
    <xf numFmtId="1" fontId="0" fillId="0" borderId="21" xfId="0" applyNumberFormat="1" applyFont="1" applyBorder="1" applyAlignment="1">
      <alignment vertical="top" wrapText="1"/>
    </xf>
    <xf numFmtId="49" fontId="0" fillId="0" borderId="21" xfId="0" applyNumberFormat="1" applyFont="1" applyBorder="1" applyAlignment="1">
      <alignment vertical="top"/>
    </xf>
    <xf numFmtId="4" fontId="0" fillId="0" borderId="21" xfId="0" applyNumberFormat="1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Fill="1" applyAlignment="1">
      <alignment vertical="center"/>
    </xf>
    <xf numFmtId="164" fontId="0" fillId="0" borderId="21" xfId="0" applyNumberFormat="1" applyFont="1" applyFill="1" applyBorder="1" applyAlignment="1">
      <alignment vertical="center"/>
    </xf>
    <xf numFmtId="0" fontId="0" fillId="0" borderId="21" xfId="0" applyFont="1" applyFill="1" applyBorder="1" applyAlignment="1">
      <alignment horizontal="left" vertical="top"/>
    </xf>
    <xf numFmtId="3" fontId="0" fillId="0" borderId="22" xfId="0" applyNumberFormat="1" applyFont="1" applyFill="1" applyBorder="1" applyAlignment="1">
      <alignment vertical="top" wrapText="1"/>
    </xf>
    <xf numFmtId="164" fontId="0" fillId="0" borderId="21" xfId="0" applyNumberFormat="1" applyFont="1" applyBorder="1" applyAlignment="1">
      <alignment vertical="top" wrapText="1"/>
    </xf>
    <xf numFmtId="3" fontId="0" fillId="0" borderId="21" xfId="0" applyNumberFormat="1" applyFont="1" applyFill="1" applyBorder="1" applyAlignment="1">
      <alignment vertical="top" wrapText="1"/>
    </xf>
    <xf numFmtId="0" fontId="0" fillId="0" borderId="22" xfId="0" applyFont="1" applyFill="1" applyBorder="1" applyAlignment="1">
      <alignment vertical="center" wrapText="1"/>
    </xf>
    <xf numFmtId="164" fontId="0" fillId="0" borderId="0" xfId="0" applyNumberFormat="1" applyFont="1" applyBorder="1" applyAlignment="1">
      <alignment horizontal="right" vertical="center" wrapText="1"/>
    </xf>
    <xf numFmtId="164" fontId="0" fillId="0" borderId="21" xfId="0" applyNumberFormat="1" applyFont="1" applyBorder="1" applyAlignment="1">
      <alignment horizontal="right" vertical="center" wrapText="1"/>
    </xf>
    <xf numFmtId="164" fontId="37" fillId="0" borderId="21" xfId="0" applyNumberFormat="1" applyFont="1" applyBorder="1" applyAlignment="1">
      <alignment vertical="top" wrapText="1"/>
    </xf>
    <xf numFmtId="3" fontId="37" fillId="23" borderId="0" xfId="0" applyNumberFormat="1" applyFont="1" applyFill="1" applyAlignment="1">
      <alignment horizontal="center" vertical="center"/>
    </xf>
    <xf numFmtId="49" fontId="37" fillId="47" borderId="16" xfId="0" applyNumberFormat="1" applyFont="1" applyFill="1" applyBorder="1" applyAlignment="1">
      <alignment horizontal="center" vertical="center"/>
    </xf>
    <xf numFmtId="3" fontId="39" fillId="45" borderId="0" xfId="0" applyNumberFormat="1" applyFont="1" applyFill="1" applyAlignment="1">
      <alignment horizontal="center" vertical="center" wrapText="1"/>
    </xf>
    <xf numFmtId="3" fontId="37" fillId="23" borderId="15" xfId="0" quotePrefix="1" applyNumberFormat="1" applyFont="1" applyFill="1" applyBorder="1" applyAlignment="1">
      <alignment horizontal="center" vertical="center"/>
    </xf>
    <xf numFmtId="49" fontId="4" fillId="23" borderId="17" xfId="0" quotePrefix="1" applyNumberFormat="1" applyFont="1" applyFill="1" applyBorder="1" applyAlignment="1">
      <alignment horizontal="center" vertical="center"/>
    </xf>
    <xf numFmtId="0" fontId="18" fillId="0" borderId="0" xfId="105">
      <alignment vertical="top"/>
    </xf>
    <xf numFmtId="0" fontId="43" fillId="0" borderId="0" xfId="105" applyFont="1" applyAlignment="1">
      <alignment vertical="center"/>
    </xf>
    <xf numFmtId="4" fontId="43" fillId="0" borderId="0" xfId="105" applyNumberFormat="1" applyFont="1" applyAlignment="1">
      <alignment horizontal="right" vertical="center"/>
    </xf>
    <xf numFmtId="0" fontId="45" fillId="0" borderId="0" xfId="105" applyFont="1" applyAlignment="1">
      <alignment vertical="center"/>
    </xf>
    <xf numFmtId="0" fontId="46" fillId="0" borderId="0" xfId="105" applyFont="1" applyAlignment="1">
      <alignment horizontal="center" vertical="center"/>
    </xf>
    <xf numFmtId="0" fontId="47" fillId="0" borderId="0" xfId="105" applyFont="1" applyAlignment="1">
      <alignment vertical="center"/>
    </xf>
    <xf numFmtId="0" fontId="45" fillId="0" borderId="0" xfId="105" applyFont="1" applyFill="1">
      <alignment vertical="top"/>
    </xf>
    <xf numFmtId="4" fontId="48" fillId="0" borderId="0" xfId="105" applyNumberFormat="1" applyFont="1" applyAlignment="1">
      <alignment horizontal="right" vertical="center"/>
    </xf>
    <xf numFmtId="0" fontId="46" fillId="0" borderId="0" xfId="105" applyFont="1" applyAlignment="1">
      <alignment vertical="center"/>
    </xf>
    <xf numFmtId="0" fontId="47" fillId="0" borderId="0" xfId="105" applyFont="1" applyAlignment="1">
      <alignment horizontal="left" vertical="center"/>
    </xf>
    <xf numFmtId="4" fontId="49" fillId="0" borderId="0" xfId="105" applyNumberFormat="1" applyFont="1" applyAlignment="1">
      <alignment horizontal="right" vertical="center"/>
    </xf>
    <xf numFmtId="4" fontId="47" fillId="0" borderId="0" xfId="105" applyNumberFormat="1" applyFont="1" applyAlignment="1">
      <alignment horizontal="right" vertical="center"/>
    </xf>
    <xf numFmtId="0" fontId="48" fillId="0" borderId="0" xfId="105" applyFont="1" applyAlignment="1">
      <alignment horizontal="left" vertical="center"/>
    </xf>
    <xf numFmtId="0" fontId="48" fillId="0" borderId="0" xfId="105" applyFont="1" applyAlignment="1">
      <alignment horizontal="left" vertical="top"/>
    </xf>
    <xf numFmtId="4" fontId="48" fillId="0" borderId="0" xfId="105" applyNumberFormat="1" applyFont="1" applyAlignment="1">
      <alignment horizontal="right" vertical="top"/>
    </xf>
    <xf numFmtId="0" fontId="47" fillId="0" borderId="0" xfId="105" applyFont="1" applyAlignment="1">
      <alignment vertical="top"/>
    </xf>
    <xf numFmtId="0" fontId="48" fillId="0" borderId="0" xfId="105" applyFont="1" applyAlignment="1">
      <alignment vertical="center"/>
    </xf>
    <xf numFmtId="0" fontId="47" fillId="0" borderId="0" xfId="105" applyFont="1" applyAlignment="1">
      <alignment horizontal="left" vertical="center" wrapText="1"/>
    </xf>
    <xf numFmtId="0" fontId="45" fillId="0" borderId="0" xfId="105" applyFont="1" applyFill="1" applyAlignment="1">
      <alignment vertical="center"/>
    </xf>
    <xf numFmtId="4" fontId="43" fillId="0" borderId="0" xfId="105" applyNumberFormat="1" applyFont="1" applyFill="1" applyAlignment="1">
      <alignment horizontal="right" vertical="center"/>
    </xf>
    <xf numFmtId="0" fontId="50" fillId="0" borderId="0" xfId="105" applyFont="1" applyFill="1" applyAlignment="1">
      <alignment vertical="center"/>
    </xf>
    <xf numFmtId="0" fontId="46" fillId="0" borderId="0" xfId="105" applyFont="1">
      <alignment vertical="top"/>
    </xf>
    <xf numFmtId="0" fontId="47" fillId="0" borderId="0" xfId="105" applyFont="1">
      <alignment vertical="top"/>
    </xf>
    <xf numFmtId="0" fontId="47" fillId="0" borderId="0" xfId="105" applyFont="1" applyAlignment="1">
      <alignment horizontal="left" vertical="top"/>
    </xf>
    <xf numFmtId="4" fontId="47" fillId="0" borderId="0" xfId="105" applyNumberFormat="1" applyFont="1" applyAlignment="1">
      <alignment horizontal="right" vertical="top"/>
    </xf>
    <xf numFmtId="4" fontId="18" fillId="0" borderId="0" xfId="105" applyNumberFormat="1">
      <alignment vertical="top"/>
    </xf>
    <xf numFmtId="4" fontId="4" fillId="44" borderId="0" xfId="105" applyNumberFormat="1" applyFont="1" applyFill="1" applyAlignment="1">
      <alignment horizontal="right" vertical="center"/>
    </xf>
    <xf numFmtId="4" fontId="51" fillId="44" borderId="0" xfId="105" applyNumberFormat="1" applyFont="1" applyFill="1" applyAlignment="1">
      <alignment horizontal="right" vertical="center"/>
    </xf>
    <xf numFmtId="4" fontId="3" fillId="0" borderId="20" xfId="0" applyNumberFormat="1" applyFont="1" applyFill="1" applyBorder="1" applyAlignment="1">
      <alignment horizontal="right" vertical="center" wrapText="1"/>
    </xf>
    <xf numFmtId="4" fontId="3" fillId="0" borderId="20" xfId="100" applyNumberFormat="1" applyFont="1" applyFill="1" applyBorder="1" applyAlignment="1">
      <alignment horizontal="right" vertical="center" wrapText="1"/>
    </xf>
    <xf numFmtId="4" fontId="3" fillId="0" borderId="20" xfId="0" applyNumberFormat="1" applyFont="1" applyFill="1" applyBorder="1" applyAlignment="1">
      <alignment horizontal="right" vertical="top" wrapText="1"/>
    </xf>
    <xf numFmtId="4" fontId="52" fillId="0" borderId="0" xfId="104" applyNumberFormat="1" applyFont="1" applyFill="1" applyAlignment="1">
      <alignment horizontal="right" vertical="center"/>
    </xf>
    <xf numFmtId="0" fontId="47" fillId="0" borderId="0" xfId="105" applyFont="1" applyFill="1" applyAlignment="1">
      <alignment horizontal="left" vertical="center"/>
    </xf>
    <xf numFmtId="0" fontId="46" fillId="0" borderId="0" xfId="105" applyFont="1" applyFill="1" applyAlignment="1">
      <alignment horizontal="center" vertical="center"/>
    </xf>
    <xf numFmtId="4" fontId="46" fillId="0" borderId="0" xfId="105" applyNumberFormat="1" applyFont="1" applyFill="1" applyAlignment="1">
      <alignment horizontal="right" vertical="center"/>
    </xf>
    <xf numFmtId="4" fontId="47" fillId="0" borderId="0" xfId="105" applyNumberFormat="1" applyFont="1" applyFill="1" applyAlignment="1">
      <alignment horizontal="right" vertical="center"/>
    </xf>
    <xf numFmtId="4" fontId="47" fillId="0" borderId="0" xfId="105" applyNumberFormat="1" applyFont="1" applyFill="1" applyAlignment="1">
      <alignment horizontal="right" vertical="top"/>
    </xf>
    <xf numFmtId="4" fontId="48" fillId="0" borderId="0" xfId="105" applyNumberFormat="1" applyFont="1" applyFill="1" applyAlignment="1">
      <alignment horizontal="right" vertical="top"/>
    </xf>
    <xf numFmtId="4" fontId="48" fillId="0" borderId="0" xfId="105" applyNumberFormat="1" applyFont="1" applyFill="1" applyAlignment="1">
      <alignment horizontal="right" vertical="center"/>
    </xf>
    <xf numFmtId="4" fontId="53" fillId="0" borderId="0" xfId="105" applyNumberFormat="1" applyFont="1" applyAlignment="1">
      <alignment horizontal="right" vertical="center"/>
    </xf>
    <xf numFmtId="0" fontId="48" fillId="0" borderId="0" xfId="105" applyFont="1">
      <alignment vertical="top"/>
    </xf>
    <xf numFmtId="4" fontId="47" fillId="0" borderId="0" xfId="105" applyNumberFormat="1" applyFont="1" applyAlignment="1">
      <alignment vertical="center"/>
    </xf>
    <xf numFmtId="164" fontId="37" fillId="0" borderId="21" xfId="0" applyNumberFormat="1" applyFont="1" applyFill="1" applyBorder="1" applyAlignment="1">
      <alignment vertical="center"/>
    </xf>
    <xf numFmtId="4" fontId="0" fillId="0" borderId="21" xfId="0" applyNumberFormat="1" applyFont="1" applyFill="1" applyBorder="1" applyAlignment="1">
      <alignment vertical="center" wrapText="1"/>
    </xf>
    <xf numFmtId="164" fontId="37" fillId="46" borderId="21" xfId="0" applyNumberFormat="1" applyFont="1" applyFill="1" applyBorder="1" applyAlignment="1">
      <alignment vertical="center" wrapText="1"/>
    </xf>
    <xf numFmtId="164" fontId="37" fillId="45" borderId="21" xfId="0" applyNumberFormat="1" applyFont="1" applyFill="1" applyBorder="1" applyAlignment="1">
      <alignment vertical="center" wrapText="1"/>
    </xf>
    <xf numFmtId="164" fontId="37" fillId="45" borderId="21" xfId="0" applyNumberFormat="1" applyFont="1" applyFill="1" applyBorder="1" applyAlignment="1">
      <alignment vertical="top"/>
    </xf>
    <xf numFmtId="0" fontId="49" fillId="0" borderId="0" xfId="106" applyFont="1" applyAlignment="1">
      <alignment vertical="center"/>
    </xf>
    <xf numFmtId="0" fontId="43" fillId="0" borderId="0" xfId="106" applyFont="1" applyAlignment="1">
      <alignment horizontal="center" vertical="center"/>
    </xf>
    <xf numFmtId="0" fontId="49" fillId="0" borderId="0" xfId="106" applyFont="1" applyAlignment="1">
      <alignment horizontal="right" vertical="center"/>
    </xf>
    <xf numFmtId="0" fontId="45" fillId="0" borderId="0" xfId="106" applyFont="1" applyFill="1" applyAlignment="1">
      <alignment vertical="center"/>
    </xf>
    <xf numFmtId="4" fontId="48" fillId="0" borderId="0" xfId="106" applyNumberFormat="1" applyFont="1" applyAlignment="1">
      <alignment horizontal="right" vertical="center"/>
    </xf>
    <xf numFmtId="4" fontId="48" fillId="0" borderId="0" xfId="106" applyNumberFormat="1" applyFont="1" applyFill="1" applyAlignment="1">
      <alignment horizontal="right" vertical="center"/>
    </xf>
    <xf numFmtId="0" fontId="54" fillId="0" borderId="0" xfId="106" applyFont="1" applyAlignment="1">
      <alignment vertical="center"/>
    </xf>
    <xf numFmtId="0" fontId="47" fillId="0" borderId="0" xfId="106" applyFont="1" applyAlignment="1">
      <alignment vertical="center"/>
    </xf>
    <xf numFmtId="0" fontId="47" fillId="0" borderId="0" xfId="106" applyFont="1" applyAlignment="1">
      <alignment horizontal="left" vertical="center"/>
    </xf>
    <xf numFmtId="4" fontId="47" fillId="0" borderId="0" xfId="106" applyNumberFormat="1" applyFont="1" applyAlignment="1">
      <alignment horizontal="right" vertical="center"/>
    </xf>
    <xf numFmtId="4" fontId="47" fillId="0" borderId="0" xfId="106" applyNumberFormat="1" applyFont="1" applyFill="1" applyAlignment="1">
      <alignment horizontal="right" vertical="center"/>
    </xf>
    <xf numFmtId="0" fontId="45" fillId="0" borderId="0" xfId="106" applyFont="1" applyAlignment="1">
      <alignment vertical="center"/>
    </xf>
    <xf numFmtId="0" fontId="18" fillId="0" borderId="0" xfId="106">
      <alignment vertical="top"/>
    </xf>
    <xf numFmtId="0" fontId="18" fillId="0" borderId="0" xfId="106" applyAlignment="1">
      <alignment horizontal="right" vertical="center"/>
    </xf>
    <xf numFmtId="0" fontId="47" fillId="0" borderId="0" xfId="106" applyFont="1" applyAlignment="1">
      <alignment horizontal="left" vertical="center" wrapText="1"/>
    </xf>
    <xf numFmtId="4" fontId="49" fillId="0" borderId="0" xfId="106" applyNumberFormat="1" applyFont="1" applyAlignment="1">
      <alignment horizontal="right" vertical="center"/>
    </xf>
    <xf numFmtId="0" fontId="43" fillId="0" borderId="0" xfId="106" applyFont="1" applyAlignment="1">
      <alignment vertical="center"/>
    </xf>
    <xf numFmtId="0" fontId="46" fillId="0" borderId="0" xfId="106" applyFont="1" applyBorder="1" applyAlignment="1">
      <alignment horizontal="center" vertical="center"/>
    </xf>
    <xf numFmtId="0" fontId="46" fillId="0" borderId="0" xfId="106" applyFont="1" applyBorder="1" applyAlignment="1">
      <alignment horizontal="center" vertical="center" wrapText="1"/>
    </xf>
    <xf numFmtId="4" fontId="43" fillId="0" borderId="0" xfId="106" applyNumberFormat="1" applyFont="1" applyAlignment="1">
      <alignment vertical="center"/>
    </xf>
    <xf numFmtId="0" fontId="18" fillId="0" borderId="0" xfId="106" applyAlignment="1">
      <alignment vertical="center"/>
    </xf>
    <xf numFmtId="0" fontId="18" fillId="0" borderId="0" xfId="106" applyFont="1" applyAlignment="1">
      <alignment vertical="center"/>
    </xf>
    <xf numFmtId="0" fontId="18" fillId="0" borderId="0" xfId="106" applyAlignment="1">
      <alignment horizontal="left" vertical="center"/>
    </xf>
    <xf numFmtId="4" fontId="18" fillId="0" borderId="0" xfId="106" applyNumberFormat="1" applyAlignment="1">
      <alignment vertical="center"/>
    </xf>
    <xf numFmtId="0" fontId="18" fillId="0" borderId="0" xfId="106" applyFont="1" applyAlignment="1">
      <alignment vertical="top"/>
    </xf>
    <xf numFmtId="0" fontId="18" fillId="0" borderId="0" xfId="106" applyFont="1" applyAlignment="1">
      <alignment vertical="top" wrapText="1"/>
    </xf>
    <xf numFmtId="4" fontId="18" fillId="0" borderId="0" xfId="106" applyNumberFormat="1" applyAlignment="1">
      <alignment vertical="top"/>
    </xf>
    <xf numFmtId="0" fontId="18" fillId="0" borderId="0" xfId="106" applyAlignment="1">
      <alignment vertical="top"/>
    </xf>
    <xf numFmtId="4" fontId="18" fillId="0" borderId="0" xfId="106" applyNumberFormat="1">
      <alignment vertical="top"/>
    </xf>
    <xf numFmtId="0" fontId="18" fillId="0" borderId="0" xfId="106" applyFont="1">
      <alignment vertical="top"/>
    </xf>
    <xf numFmtId="0" fontId="43" fillId="0" borderId="0" xfId="106" applyFont="1">
      <alignment vertical="top"/>
    </xf>
    <xf numFmtId="0" fontId="45" fillId="0" borderId="0" xfId="106" applyFont="1">
      <alignment vertical="top"/>
    </xf>
    <xf numFmtId="3" fontId="43" fillId="0" borderId="0" xfId="106" applyNumberFormat="1" applyFont="1">
      <alignment vertical="top"/>
    </xf>
    <xf numFmtId="2" fontId="43" fillId="0" borderId="0" xfId="106" applyNumberFormat="1" applyFont="1">
      <alignment vertical="top"/>
    </xf>
    <xf numFmtId="49" fontId="18" fillId="0" borderId="0" xfId="106" applyNumberFormat="1" applyFont="1" applyAlignment="1">
      <alignment vertical="center"/>
    </xf>
    <xf numFmtId="3" fontId="18" fillId="0" borderId="0" xfId="106" applyNumberFormat="1" applyAlignment="1">
      <alignment vertical="center"/>
    </xf>
    <xf numFmtId="2" fontId="18" fillId="0" borderId="0" xfId="106" applyNumberFormat="1" applyAlignment="1">
      <alignment vertical="center"/>
    </xf>
    <xf numFmtId="0" fontId="18" fillId="0" borderId="0" xfId="106" applyFont="1" applyAlignment="1">
      <alignment vertical="center" wrapText="1"/>
    </xf>
    <xf numFmtId="3" fontId="18" fillId="0" borderId="0" xfId="106" applyNumberFormat="1" applyFill="1" applyAlignment="1">
      <alignment vertical="center"/>
    </xf>
    <xf numFmtId="2" fontId="18" fillId="0" borderId="0" xfId="106" applyNumberFormat="1" applyAlignment="1">
      <alignment horizontal="right" vertical="center"/>
    </xf>
    <xf numFmtId="49" fontId="18" fillId="0" borderId="0" xfId="106" applyNumberFormat="1" applyFont="1" applyAlignment="1">
      <alignment vertical="top"/>
    </xf>
    <xf numFmtId="3" fontId="18" fillId="0" borderId="0" xfId="106" applyNumberFormat="1" applyAlignment="1">
      <alignment vertical="top"/>
    </xf>
    <xf numFmtId="49" fontId="18" fillId="0" borderId="0" xfId="106" applyNumberFormat="1" applyAlignment="1">
      <alignment vertical="center"/>
    </xf>
    <xf numFmtId="49" fontId="18" fillId="0" borderId="0" xfId="106" applyNumberFormat="1">
      <alignment vertical="top"/>
    </xf>
    <xf numFmtId="3" fontId="18" fillId="0" borderId="0" xfId="106" applyNumberFormat="1">
      <alignment vertical="top"/>
    </xf>
    <xf numFmtId="0" fontId="4" fillId="44" borderId="0" xfId="106" applyFont="1" applyFill="1" applyAlignment="1">
      <alignment horizontal="left" vertical="center"/>
    </xf>
    <xf numFmtId="4" fontId="4" fillId="44" borderId="0" xfId="106" applyNumberFormat="1" applyFont="1" applyFill="1" applyAlignment="1">
      <alignment horizontal="right" vertical="center"/>
    </xf>
    <xf numFmtId="4" fontId="18" fillId="0" borderId="0" xfId="106" applyNumberFormat="1" applyFont="1" applyAlignment="1">
      <alignment vertical="center"/>
    </xf>
    <xf numFmtId="49" fontId="55" fillId="0" borderId="0" xfId="106" applyNumberFormat="1" applyFont="1" applyAlignment="1">
      <alignment vertical="center"/>
    </xf>
    <xf numFmtId="0" fontId="55" fillId="0" borderId="0" xfId="106" applyFont="1" applyAlignment="1">
      <alignment vertical="center"/>
    </xf>
    <xf numFmtId="3" fontId="55" fillId="0" borderId="0" xfId="106" applyNumberFormat="1" applyFont="1" applyAlignment="1">
      <alignment vertical="center"/>
    </xf>
    <xf numFmtId="2" fontId="55" fillId="0" borderId="0" xfId="106" applyNumberFormat="1" applyFont="1" applyAlignment="1">
      <alignment vertical="center"/>
    </xf>
    <xf numFmtId="3" fontId="43" fillId="0" borderId="0" xfId="106" applyNumberFormat="1" applyFont="1" applyFill="1">
      <alignment vertical="top"/>
    </xf>
    <xf numFmtId="3" fontId="55" fillId="0" borderId="0" xfId="106" applyNumberFormat="1" applyFont="1" applyFill="1" applyAlignment="1">
      <alignment vertical="center"/>
    </xf>
    <xf numFmtId="3" fontId="18" fillId="0" borderId="0" xfId="106" applyNumberFormat="1" applyFill="1" applyAlignment="1">
      <alignment vertical="top"/>
    </xf>
    <xf numFmtId="3" fontId="18" fillId="0" borderId="0" xfId="106" applyNumberFormat="1" applyFont="1" applyAlignment="1">
      <alignment vertical="center"/>
    </xf>
    <xf numFmtId="3" fontId="18" fillId="0" borderId="0" xfId="106" applyNumberFormat="1" applyFont="1" applyFill="1" applyAlignment="1">
      <alignment vertical="center"/>
    </xf>
    <xf numFmtId="2" fontId="18" fillId="0" borderId="0" xfId="106" applyNumberFormat="1" applyFont="1" applyAlignment="1">
      <alignment vertical="center"/>
    </xf>
    <xf numFmtId="2" fontId="18" fillId="0" borderId="0" xfId="106" applyNumberFormat="1" applyAlignment="1">
      <alignment vertical="top"/>
    </xf>
    <xf numFmtId="4" fontId="55" fillId="44" borderId="0" xfId="106" applyNumberFormat="1" applyFont="1" applyFill="1" applyAlignment="1">
      <alignment vertical="center"/>
    </xf>
    <xf numFmtId="4" fontId="48" fillId="0" borderId="0" xfId="106" applyNumberFormat="1" applyFont="1" applyFill="1" applyAlignment="1">
      <alignment vertical="center"/>
    </xf>
    <xf numFmtId="4" fontId="47" fillId="0" borderId="0" xfId="106" applyNumberFormat="1" applyFont="1" applyFill="1" applyAlignment="1">
      <alignment vertical="center"/>
    </xf>
    <xf numFmtId="4" fontId="56" fillId="0" borderId="0" xfId="106" applyNumberFormat="1" applyFont="1" applyFill="1" applyAlignment="1">
      <alignment horizontal="right" vertical="center"/>
    </xf>
    <xf numFmtId="4" fontId="41" fillId="0" borderId="0" xfId="106" applyNumberFormat="1" applyFont="1" applyFill="1" applyAlignment="1">
      <alignment horizontal="right" vertical="center"/>
    </xf>
    <xf numFmtId="0" fontId="0" fillId="0" borderId="0" xfId="0" applyFont="1" applyAlignment="1"/>
    <xf numFmtId="4" fontId="18" fillId="0" borderId="0" xfId="106" applyNumberFormat="1" applyFill="1" applyAlignment="1">
      <alignment vertical="center"/>
    </xf>
    <xf numFmtId="4" fontId="18" fillId="0" borderId="0" xfId="106" applyNumberFormat="1" applyFill="1" applyAlignment="1">
      <alignment vertical="top"/>
    </xf>
    <xf numFmtId="4" fontId="18" fillId="0" borderId="0" xfId="106" applyNumberFormat="1" applyFont="1" applyFill="1">
      <alignment vertical="top"/>
    </xf>
    <xf numFmtId="4" fontId="18" fillId="0" borderId="0" xfId="106" applyNumberFormat="1" applyFont="1">
      <alignment vertical="top"/>
    </xf>
    <xf numFmtId="4" fontId="18" fillId="0" borderId="0" xfId="106" applyNumberFormat="1" applyFont="1" applyAlignment="1">
      <alignment vertical="top"/>
    </xf>
    <xf numFmtId="4" fontId="48" fillId="0" borderId="0" xfId="105" applyNumberFormat="1" applyFont="1" applyAlignment="1">
      <alignment vertical="center"/>
    </xf>
    <xf numFmtId="0" fontId="47" fillId="0" borderId="0" xfId="105" applyFont="1" applyFill="1" applyAlignment="1">
      <alignment horizontal="left" vertical="center" wrapText="1"/>
    </xf>
    <xf numFmtId="4" fontId="46" fillId="0" borderId="0" xfId="105" applyNumberFormat="1" applyFont="1" applyAlignment="1">
      <alignment vertical="center"/>
    </xf>
    <xf numFmtId="0" fontId="43" fillId="0" borderId="0" xfId="0" applyFont="1" applyFill="1" applyAlignment="1">
      <alignment vertical="center"/>
    </xf>
    <xf numFmtId="0" fontId="38" fillId="0" borderId="0" xfId="0" applyFont="1" applyFill="1" applyAlignment="1"/>
    <xf numFmtId="3" fontId="38" fillId="0" borderId="0" xfId="0" applyNumberFormat="1" applyFont="1" applyFill="1" applyAlignment="1">
      <alignment vertical="center"/>
    </xf>
    <xf numFmtId="3" fontId="38" fillId="0" borderId="0" xfId="0" applyNumberFormat="1" applyFont="1" applyFill="1" applyAlignment="1">
      <alignment vertical="top"/>
    </xf>
    <xf numFmtId="3" fontId="37" fillId="0" borderId="0" xfId="0" applyNumberFormat="1" applyFont="1" applyFill="1" applyAlignment="1">
      <alignment vertical="center" wrapText="1"/>
    </xf>
    <xf numFmtId="3" fontId="0" fillId="0" borderId="0" xfId="0" applyNumberFormat="1" applyFont="1" applyFill="1" applyAlignment="1">
      <alignment vertical="center" wrapText="1"/>
    </xf>
    <xf numFmtId="0" fontId="37" fillId="0" borderId="0" xfId="0" applyFont="1" applyFill="1" applyAlignment="1">
      <alignment vertical="top" wrapText="1"/>
    </xf>
    <xf numFmtId="4" fontId="37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right" vertical="top" wrapText="1"/>
    </xf>
    <xf numFmtId="0" fontId="0" fillId="0" borderId="0" xfId="0" applyFont="1" applyFill="1" applyAlignment="1">
      <alignment horizontal="right" vertical="center" wrapText="1"/>
    </xf>
    <xf numFmtId="0" fontId="57" fillId="0" borderId="0" xfId="0" applyFont="1" applyFill="1" applyAlignment="1">
      <alignment vertical="center" wrapText="1"/>
    </xf>
    <xf numFmtId="4" fontId="18" fillId="0" borderId="0" xfId="106" applyNumberFormat="1" applyFill="1">
      <alignment vertical="top"/>
    </xf>
    <xf numFmtId="4" fontId="18" fillId="0" borderId="0" xfId="106" applyNumberFormat="1" applyFont="1" applyAlignment="1">
      <alignment horizontal="right" vertical="center"/>
    </xf>
    <xf numFmtId="4" fontId="18" fillId="0" borderId="0" xfId="106" applyNumberFormat="1" applyAlignment="1">
      <alignment horizontal="right" vertical="top"/>
    </xf>
    <xf numFmtId="4" fontId="18" fillId="0" borderId="0" xfId="106" applyNumberFormat="1" applyFont="1" applyAlignment="1">
      <alignment horizontal="right" vertical="top"/>
    </xf>
    <xf numFmtId="0" fontId="51" fillId="44" borderId="0" xfId="105" applyFont="1" applyFill="1" applyAlignment="1">
      <alignment horizontal="left" vertical="center"/>
    </xf>
    <xf numFmtId="0" fontId="51" fillId="44" borderId="0" xfId="105" applyFont="1" applyFill="1" applyAlignment="1">
      <alignment horizontal="left" vertical="center" wrapText="1"/>
    </xf>
    <xf numFmtId="0" fontId="43" fillId="0" borderId="0" xfId="105" applyFont="1" applyAlignment="1">
      <alignment horizontal="center" vertical="center"/>
    </xf>
    <xf numFmtId="0" fontId="43" fillId="0" borderId="0" xfId="105" applyFont="1" applyAlignment="1">
      <alignment horizontal="left" vertical="center" wrapText="1" readingOrder="1"/>
    </xf>
    <xf numFmtId="0" fontId="46" fillId="0" borderId="0" xfId="105" applyFont="1" applyAlignment="1">
      <alignment horizontal="left" vertical="center" wrapText="1" readingOrder="1"/>
    </xf>
    <xf numFmtId="0" fontId="46" fillId="0" borderId="0" xfId="105" applyFont="1" applyAlignment="1">
      <alignment horizontal="left" vertical="center"/>
    </xf>
    <xf numFmtId="0" fontId="47" fillId="0" borderId="0" xfId="105" applyFont="1" applyAlignment="1">
      <alignment horizontal="left" vertical="center" readingOrder="1"/>
    </xf>
    <xf numFmtId="0" fontId="48" fillId="0" borderId="0" xfId="105" applyFont="1" applyAlignment="1">
      <alignment horizontal="left" vertical="center"/>
    </xf>
    <xf numFmtId="0" fontId="48" fillId="0" borderId="0" xfId="105" applyFont="1" applyAlignment="1">
      <alignment horizontal="left" vertical="center" wrapText="1"/>
    </xf>
    <xf numFmtId="0" fontId="47" fillId="0" borderId="0" xfId="105" applyFont="1" applyAlignment="1">
      <alignment horizontal="left" vertical="center" wrapText="1"/>
    </xf>
    <xf numFmtId="0" fontId="47" fillId="0" borderId="0" xfId="105" applyFont="1" applyAlignment="1">
      <alignment horizontal="left" vertical="center" wrapText="1" readingOrder="1"/>
    </xf>
    <xf numFmtId="0" fontId="48" fillId="0" borderId="0" xfId="105" applyFont="1" applyAlignment="1">
      <alignment horizontal="left" vertical="center" wrapText="1" readingOrder="1"/>
    </xf>
    <xf numFmtId="0" fontId="48" fillId="0" borderId="0" xfId="105" applyFont="1" applyAlignment="1">
      <alignment horizontal="left" vertical="top"/>
    </xf>
    <xf numFmtId="0" fontId="48" fillId="0" borderId="0" xfId="105" applyFont="1" applyAlignment="1">
      <alignment horizontal="left" vertical="top" wrapText="1" readingOrder="1"/>
    </xf>
    <xf numFmtId="0" fontId="47" fillId="0" borderId="0" xfId="105" applyFont="1" applyFill="1" applyAlignment="1">
      <alignment horizontal="left" vertical="center" wrapText="1"/>
    </xf>
    <xf numFmtId="0" fontId="51" fillId="44" borderId="0" xfId="105" applyFont="1" applyFill="1" applyAlignment="1">
      <alignment horizontal="left" vertical="center" wrapText="1" readingOrder="1"/>
    </xf>
    <xf numFmtId="0" fontId="4" fillId="44" borderId="0" xfId="105" applyFont="1" applyFill="1" applyAlignment="1">
      <alignment horizontal="left" vertical="center"/>
    </xf>
    <xf numFmtId="0" fontId="4" fillId="44" borderId="0" xfId="105" applyFont="1" applyFill="1" applyAlignment="1">
      <alignment horizontal="left" vertical="center" wrapText="1"/>
    </xf>
    <xf numFmtId="0" fontId="47" fillId="0" borderId="0" xfId="105" applyFont="1" applyFill="1" applyAlignment="1">
      <alignment horizontal="left" vertical="center" wrapText="1" readingOrder="1"/>
    </xf>
    <xf numFmtId="0" fontId="47" fillId="0" borderId="0" xfId="105" applyFont="1" applyAlignment="1">
      <alignment horizontal="left" vertical="top" wrapText="1" readingOrder="1"/>
    </xf>
    <xf numFmtId="0" fontId="4" fillId="44" borderId="0" xfId="105" applyFont="1" applyFill="1" applyAlignment="1">
      <alignment horizontal="left" vertical="center" wrapText="1" readingOrder="1"/>
    </xf>
    <xf numFmtId="0" fontId="48" fillId="0" borderId="0" xfId="106" applyFont="1" applyAlignment="1">
      <alignment horizontal="left" vertical="center"/>
    </xf>
    <xf numFmtId="0" fontId="48" fillId="0" borderId="0" xfId="106" applyFont="1" applyAlignment="1">
      <alignment horizontal="left" vertical="center" wrapText="1"/>
    </xf>
    <xf numFmtId="0" fontId="47" fillId="0" borderId="0" xfId="106" applyFont="1" applyAlignment="1">
      <alignment horizontal="left" vertical="center" wrapText="1"/>
    </xf>
    <xf numFmtId="0" fontId="43" fillId="0" borderId="0" xfId="106" applyFont="1" applyAlignment="1">
      <alignment horizontal="center" vertical="center"/>
    </xf>
    <xf numFmtId="0" fontId="46" fillId="0" borderId="0" xfId="106" applyFont="1" applyAlignment="1">
      <alignment horizontal="left" vertical="center" wrapText="1" readingOrder="1"/>
    </xf>
    <xf numFmtId="0" fontId="46" fillId="0" borderId="0" xfId="106" applyFont="1" applyAlignment="1">
      <alignment horizontal="left" vertical="center"/>
    </xf>
    <xf numFmtId="0" fontId="4" fillId="44" borderId="0" xfId="106" applyFont="1" applyFill="1" applyAlignment="1">
      <alignment horizontal="left" vertical="center" wrapText="1"/>
    </xf>
    <xf numFmtId="0" fontId="43" fillId="0" borderId="0" xfId="106" applyFont="1" applyAlignment="1">
      <alignment horizontal="left" vertical="top"/>
    </xf>
    <xf numFmtId="0" fontId="43" fillId="0" borderId="0" xfId="0" applyFont="1" applyAlignment="1">
      <alignment horizontal="center" vertical="center"/>
    </xf>
    <xf numFmtId="49" fontId="37" fillId="23" borderId="19" xfId="0" applyNumberFormat="1" applyFont="1" applyFill="1" applyBorder="1" applyAlignment="1">
      <alignment horizontal="center"/>
    </xf>
    <xf numFmtId="0" fontId="38" fillId="0" borderId="15" xfId="0" applyFont="1" applyBorder="1"/>
    <xf numFmtId="0" fontId="38" fillId="0" borderId="17" xfId="0" applyFont="1" applyBorder="1"/>
    <xf numFmtId="49" fontId="4" fillId="23" borderId="14" xfId="0" applyNumberFormat="1" applyFont="1" applyFill="1" applyBorder="1" applyAlignment="1">
      <alignment horizontal="center" vertical="top" wrapText="1"/>
    </xf>
    <xf numFmtId="0" fontId="38" fillId="0" borderId="14" xfId="0" applyFont="1" applyBorder="1" applyAlignment="1">
      <alignment vertical="top"/>
    </xf>
    <xf numFmtId="3" fontId="4" fillId="23" borderId="0" xfId="0" applyNumberFormat="1" applyFont="1" applyFill="1" applyAlignment="1">
      <alignment horizontal="center" wrapText="1"/>
    </xf>
    <xf numFmtId="3" fontId="4" fillId="23" borderId="23" xfId="0" applyNumberFormat="1" applyFont="1" applyFill="1" applyBorder="1" applyAlignment="1">
      <alignment horizontal="center" wrapText="1"/>
    </xf>
  </cellXfs>
  <cellStyles count="10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obro" xfId="104" builtinId="26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2000000}"/>
    <cellStyle name="KeyStyle" xfId="35" xr:uid="{00000000-0005-0000-0000-000023000000}"/>
    <cellStyle name="Linked Cell" xfId="36" xr:uid="{00000000-0005-0000-0000-000024000000}"/>
    <cellStyle name="Neutral" xfId="37" xr:uid="{00000000-0005-0000-0000-000025000000}"/>
    <cellStyle name="Normal_F3_Funkcije" xfId="38" xr:uid="{00000000-0005-0000-0000-000026000000}"/>
    <cellStyle name="Normalno" xfId="0" builtinId="0"/>
    <cellStyle name="Normalno 2" xfId="39" xr:uid="{00000000-0005-0000-0000-000028000000}"/>
    <cellStyle name="Normalno 2 2" xfId="106" xr:uid="{2FD1F1AB-CB5A-4906-92D5-B66229C56FF0}"/>
    <cellStyle name="Normalno 3" xfId="105" xr:uid="{17E376B2-2D25-4CCE-82F8-FDA910B561BC}"/>
    <cellStyle name="Note" xfId="40" xr:uid="{00000000-0005-0000-0000-000029000000}"/>
    <cellStyle name="Obično_B_E4_GFS4 stipe" xfId="41" xr:uid="{00000000-0005-0000-0000-00002A000000}"/>
    <cellStyle name="Output" xfId="42" xr:uid="{00000000-0005-0000-0000-00002B000000}"/>
    <cellStyle name="SAPBEXaggData" xfId="43" xr:uid="{00000000-0005-0000-0000-00002C000000}"/>
    <cellStyle name="SAPBEXaggDataEmph" xfId="44" xr:uid="{00000000-0005-0000-0000-00002D000000}"/>
    <cellStyle name="SAPBEXaggItem" xfId="45" xr:uid="{00000000-0005-0000-0000-00002E000000}"/>
    <cellStyle name="SAPBEXaggItemX" xfId="46" xr:uid="{00000000-0005-0000-0000-00002F000000}"/>
    <cellStyle name="SAPBEXchaText" xfId="47" xr:uid="{00000000-0005-0000-0000-000030000000}"/>
    <cellStyle name="SAPBEXexcBad7" xfId="48" xr:uid="{00000000-0005-0000-0000-000031000000}"/>
    <cellStyle name="SAPBEXexcBad8" xfId="49" xr:uid="{00000000-0005-0000-0000-000032000000}"/>
    <cellStyle name="SAPBEXexcBad9" xfId="50" xr:uid="{00000000-0005-0000-0000-000033000000}"/>
    <cellStyle name="SAPBEXexcCritical4" xfId="51" xr:uid="{00000000-0005-0000-0000-000034000000}"/>
    <cellStyle name="SAPBEXexcCritical5" xfId="52" xr:uid="{00000000-0005-0000-0000-000035000000}"/>
    <cellStyle name="SAPBEXexcCritical6" xfId="53" xr:uid="{00000000-0005-0000-0000-000036000000}"/>
    <cellStyle name="SAPBEXexcGood1" xfId="54" xr:uid="{00000000-0005-0000-0000-000037000000}"/>
    <cellStyle name="SAPBEXexcGood2" xfId="55" xr:uid="{00000000-0005-0000-0000-000038000000}"/>
    <cellStyle name="SAPBEXexcGood3" xfId="56" xr:uid="{00000000-0005-0000-0000-000039000000}"/>
    <cellStyle name="SAPBEXfilterDrill" xfId="57" xr:uid="{00000000-0005-0000-0000-00003A000000}"/>
    <cellStyle name="SAPBEXfilterItem" xfId="58" xr:uid="{00000000-0005-0000-0000-00003B000000}"/>
    <cellStyle name="SAPBEXfilterText" xfId="59" xr:uid="{00000000-0005-0000-0000-00003C000000}"/>
    <cellStyle name="SAPBEXformats" xfId="60" xr:uid="{00000000-0005-0000-0000-00003D000000}"/>
    <cellStyle name="SAPBEXheaderItem" xfId="61" xr:uid="{00000000-0005-0000-0000-00003E000000}"/>
    <cellStyle name="SAPBEXheaderText" xfId="62" xr:uid="{00000000-0005-0000-0000-00003F000000}"/>
    <cellStyle name="SAPBEXHLevel0" xfId="63" xr:uid="{00000000-0005-0000-0000-000040000000}"/>
    <cellStyle name="SAPBEXHLevel0 2" xfId="64" xr:uid="{00000000-0005-0000-0000-000041000000}"/>
    <cellStyle name="SAPBEXHLevel0_CGG knjiga" xfId="65" xr:uid="{00000000-0005-0000-0000-000042000000}"/>
    <cellStyle name="SAPBEXHLevel0X" xfId="66" xr:uid="{00000000-0005-0000-0000-000043000000}"/>
    <cellStyle name="SAPBEXHLevel1" xfId="67" xr:uid="{00000000-0005-0000-0000-000044000000}"/>
    <cellStyle name="SAPBEXHLevel1 2" xfId="68" xr:uid="{00000000-0005-0000-0000-000045000000}"/>
    <cellStyle name="SAPBEXHLevel1_CGG knjiga" xfId="69" xr:uid="{00000000-0005-0000-0000-000046000000}"/>
    <cellStyle name="SAPBEXHLevel1X" xfId="70" xr:uid="{00000000-0005-0000-0000-000047000000}"/>
    <cellStyle name="SAPBEXHLevel2" xfId="71" xr:uid="{00000000-0005-0000-0000-000048000000}"/>
    <cellStyle name="SAPBEXHLevel2 2" xfId="72" xr:uid="{00000000-0005-0000-0000-000049000000}"/>
    <cellStyle name="SAPBEXHLevel2_LG i DP rashodi 2013-2015" xfId="73" xr:uid="{00000000-0005-0000-0000-00004A000000}"/>
    <cellStyle name="SAPBEXHLevel2X" xfId="74" xr:uid="{00000000-0005-0000-0000-00004B000000}"/>
    <cellStyle name="SAPBEXHLevel3" xfId="75" xr:uid="{00000000-0005-0000-0000-00004C000000}"/>
    <cellStyle name="SAPBEXHLevel3X" xfId="76" xr:uid="{00000000-0005-0000-0000-00004D000000}"/>
    <cellStyle name="SAPBEXinputData" xfId="77" xr:uid="{00000000-0005-0000-0000-00004E000000}"/>
    <cellStyle name="SAPBEXresData" xfId="78" xr:uid="{00000000-0005-0000-0000-00004F000000}"/>
    <cellStyle name="SAPBEXresDataEmph" xfId="79" xr:uid="{00000000-0005-0000-0000-000050000000}"/>
    <cellStyle name="SAPBEXresItem" xfId="80" xr:uid="{00000000-0005-0000-0000-000051000000}"/>
    <cellStyle name="SAPBEXresItemX" xfId="81" xr:uid="{00000000-0005-0000-0000-000052000000}"/>
    <cellStyle name="SAPBEXstdData" xfId="82" xr:uid="{00000000-0005-0000-0000-000053000000}"/>
    <cellStyle name="SAPBEXstdDataEmph" xfId="83" xr:uid="{00000000-0005-0000-0000-000054000000}"/>
    <cellStyle name="SAPBEXstdItem" xfId="84" xr:uid="{00000000-0005-0000-0000-000055000000}"/>
    <cellStyle name="SAPBEXstdItemX" xfId="85" xr:uid="{00000000-0005-0000-0000-000056000000}"/>
    <cellStyle name="SAPBEXtitle" xfId="86" xr:uid="{00000000-0005-0000-0000-000057000000}"/>
    <cellStyle name="SAPBEXundefined" xfId="87" xr:uid="{00000000-0005-0000-0000-000058000000}"/>
    <cellStyle name="SEM-BPS-data" xfId="88" xr:uid="{00000000-0005-0000-0000-000059000000}"/>
    <cellStyle name="SEM-BPS-head" xfId="89" xr:uid="{00000000-0005-0000-0000-00005A000000}"/>
    <cellStyle name="SEM-BPS-headdata" xfId="90" xr:uid="{00000000-0005-0000-0000-00005B000000}"/>
    <cellStyle name="SEM-BPS-headkey" xfId="91" xr:uid="{00000000-0005-0000-0000-00005C000000}"/>
    <cellStyle name="SEM-BPS-input-on" xfId="92" xr:uid="{00000000-0005-0000-0000-00005D000000}"/>
    <cellStyle name="SEM-BPS-key" xfId="93" xr:uid="{00000000-0005-0000-0000-00005E000000}"/>
    <cellStyle name="SEM-BPS-sub1" xfId="94" xr:uid="{00000000-0005-0000-0000-00005F000000}"/>
    <cellStyle name="SEM-BPS-sub2" xfId="95" xr:uid="{00000000-0005-0000-0000-000060000000}"/>
    <cellStyle name="SEM-BPS-total" xfId="96" xr:uid="{00000000-0005-0000-0000-000061000000}"/>
    <cellStyle name="Title" xfId="97" xr:uid="{00000000-0005-0000-0000-000062000000}"/>
    <cellStyle name="Total" xfId="98" xr:uid="{00000000-0005-0000-0000-000063000000}"/>
    <cellStyle name="Warning Text" xfId="99" xr:uid="{00000000-0005-0000-0000-000064000000}"/>
    <cellStyle name="Zarez" xfId="100" builtinId="3"/>
    <cellStyle name="Zarez 2" xfId="101" xr:uid="{00000000-0005-0000-0000-000066000000}"/>
    <cellStyle name="ZYPLAN0507" xfId="102" xr:uid="{00000000-0005-0000-0000-000067000000}"/>
    <cellStyle name="zyRazdjel" xfId="103" xr:uid="{00000000-0005-0000-0000-000068000000}"/>
  </cellStyles>
  <dxfs count="0"/>
  <tableStyles count="0" defaultTableStyle="TableStyleMedium2" defaultPivotStyle="PivotStyleLight16"/>
  <colors>
    <mruColors>
      <color rgb="FFF0F2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14A05-C071-4213-8E36-C6E700AB38AF}">
  <sheetPr>
    <tabColor rgb="FFFFC000"/>
    <outlinePr summaryBelow="0" summaryRight="0"/>
    <pageSetUpPr autoPageBreaks="0" fitToPage="1"/>
  </sheetPr>
  <dimension ref="A1:L71"/>
  <sheetViews>
    <sheetView showOutlineSymbols="0" zoomScale="120" zoomScaleNormal="120" zoomScaleSheetLayoutView="115" workbookViewId="0">
      <selection activeCell="K2" sqref="K2"/>
    </sheetView>
  </sheetViews>
  <sheetFormatPr defaultColWidth="6.85546875" defaultRowHeight="12.75" customHeight="1" x14ac:dyDescent="0.2"/>
  <cols>
    <col min="1" max="1" width="1.5703125" style="153" customWidth="1"/>
    <col min="2" max="2" width="4.85546875" style="153" customWidth="1"/>
    <col min="3" max="3" width="0.7109375" style="153" hidden="1" customWidth="1"/>
    <col min="4" max="4" width="6.28515625" style="153" customWidth="1"/>
    <col min="5" max="5" width="56.5703125" style="153" customWidth="1"/>
    <col min="6" max="8" width="17.7109375" style="153" customWidth="1"/>
    <col min="9" max="9" width="9.42578125" style="153" customWidth="1"/>
    <col min="10" max="10" width="7.7109375" style="153" customWidth="1"/>
    <col min="11" max="11" width="6.140625" style="153" customWidth="1"/>
    <col min="12" max="12" width="7" style="153" customWidth="1"/>
    <col min="13" max="256" width="6.85546875" style="153"/>
    <col min="257" max="257" width="1.5703125" style="153" customWidth="1"/>
    <col min="258" max="258" width="4.85546875" style="153" customWidth="1"/>
    <col min="259" max="259" width="0" style="153" hidden="1" customWidth="1"/>
    <col min="260" max="260" width="6.28515625" style="153" customWidth="1"/>
    <col min="261" max="261" width="54" style="153" customWidth="1"/>
    <col min="262" max="264" width="17" style="153" customWidth="1"/>
    <col min="265" max="266" width="7.7109375" style="153" customWidth="1"/>
    <col min="267" max="267" width="6.140625" style="153" customWidth="1"/>
    <col min="268" max="512" width="6.85546875" style="153"/>
    <col min="513" max="513" width="1.5703125" style="153" customWidth="1"/>
    <col min="514" max="514" width="4.85546875" style="153" customWidth="1"/>
    <col min="515" max="515" width="0" style="153" hidden="1" customWidth="1"/>
    <col min="516" max="516" width="6.28515625" style="153" customWidth="1"/>
    <col min="517" max="517" width="54" style="153" customWidth="1"/>
    <col min="518" max="520" width="17" style="153" customWidth="1"/>
    <col min="521" max="522" width="7.7109375" style="153" customWidth="1"/>
    <col min="523" max="523" width="6.140625" style="153" customWidth="1"/>
    <col min="524" max="768" width="6.85546875" style="153"/>
    <col min="769" max="769" width="1.5703125" style="153" customWidth="1"/>
    <col min="770" max="770" width="4.85546875" style="153" customWidth="1"/>
    <col min="771" max="771" width="0" style="153" hidden="1" customWidth="1"/>
    <col min="772" max="772" width="6.28515625" style="153" customWidth="1"/>
    <col min="773" max="773" width="54" style="153" customWidth="1"/>
    <col min="774" max="776" width="17" style="153" customWidth="1"/>
    <col min="777" max="778" width="7.7109375" style="153" customWidth="1"/>
    <col min="779" max="779" width="6.140625" style="153" customWidth="1"/>
    <col min="780" max="1024" width="6.85546875" style="153"/>
    <col min="1025" max="1025" width="1.5703125" style="153" customWidth="1"/>
    <col min="1026" max="1026" width="4.85546875" style="153" customWidth="1"/>
    <col min="1027" max="1027" width="0" style="153" hidden="1" customWidth="1"/>
    <col min="1028" max="1028" width="6.28515625" style="153" customWidth="1"/>
    <col min="1029" max="1029" width="54" style="153" customWidth="1"/>
    <col min="1030" max="1032" width="17" style="153" customWidth="1"/>
    <col min="1033" max="1034" width="7.7109375" style="153" customWidth="1"/>
    <col min="1035" max="1035" width="6.140625" style="153" customWidth="1"/>
    <col min="1036" max="1280" width="6.85546875" style="153"/>
    <col min="1281" max="1281" width="1.5703125" style="153" customWidth="1"/>
    <col min="1282" max="1282" width="4.85546875" style="153" customWidth="1"/>
    <col min="1283" max="1283" width="0" style="153" hidden="1" customWidth="1"/>
    <col min="1284" max="1284" width="6.28515625" style="153" customWidth="1"/>
    <col min="1285" max="1285" width="54" style="153" customWidth="1"/>
    <col min="1286" max="1288" width="17" style="153" customWidth="1"/>
    <col min="1289" max="1290" width="7.7109375" style="153" customWidth="1"/>
    <col min="1291" max="1291" width="6.140625" style="153" customWidth="1"/>
    <col min="1292" max="1536" width="6.85546875" style="153"/>
    <col min="1537" max="1537" width="1.5703125" style="153" customWidth="1"/>
    <col min="1538" max="1538" width="4.85546875" style="153" customWidth="1"/>
    <col min="1539" max="1539" width="0" style="153" hidden="1" customWidth="1"/>
    <col min="1540" max="1540" width="6.28515625" style="153" customWidth="1"/>
    <col min="1541" max="1541" width="54" style="153" customWidth="1"/>
    <col min="1542" max="1544" width="17" style="153" customWidth="1"/>
    <col min="1545" max="1546" width="7.7109375" style="153" customWidth="1"/>
    <col min="1547" max="1547" width="6.140625" style="153" customWidth="1"/>
    <col min="1548" max="1792" width="6.85546875" style="153"/>
    <col min="1793" max="1793" width="1.5703125" style="153" customWidth="1"/>
    <col min="1794" max="1794" width="4.85546875" style="153" customWidth="1"/>
    <col min="1795" max="1795" width="0" style="153" hidden="1" customWidth="1"/>
    <col min="1796" max="1796" width="6.28515625" style="153" customWidth="1"/>
    <col min="1797" max="1797" width="54" style="153" customWidth="1"/>
    <col min="1798" max="1800" width="17" style="153" customWidth="1"/>
    <col min="1801" max="1802" width="7.7109375" style="153" customWidth="1"/>
    <col min="1803" max="1803" width="6.140625" style="153" customWidth="1"/>
    <col min="1804" max="2048" width="6.85546875" style="153"/>
    <col min="2049" max="2049" width="1.5703125" style="153" customWidth="1"/>
    <col min="2050" max="2050" width="4.85546875" style="153" customWidth="1"/>
    <col min="2051" max="2051" width="0" style="153" hidden="1" customWidth="1"/>
    <col min="2052" max="2052" width="6.28515625" style="153" customWidth="1"/>
    <col min="2053" max="2053" width="54" style="153" customWidth="1"/>
    <col min="2054" max="2056" width="17" style="153" customWidth="1"/>
    <col min="2057" max="2058" width="7.7109375" style="153" customWidth="1"/>
    <col min="2059" max="2059" width="6.140625" style="153" customWidth="1"/>
    <col min="2060" max="2304" width="6.85546875" style="153"/>
    <col min="2305" max="2305" width="1.5703125" style="153" customWidth="1"/>
    <col min="2306" max="2306" width="4.85546875" style="153" customWidth="1"/>
    <col min="2307" max="2307" width="0" style="153" hidden="1" customWidth="1"/>
    <col min="2308" max="2308" width="6.28515625" style="153" customWidth="1"/>
    <col min="2309" max="2309" width="54" style="153" customWidth="1"/>
    <col min="2310" max="2312" width="17" style="153" customWidth="1"/>
    <col min="2313" max="2314" width="7.7109375" style="153" customWidth="1"/>
    <col min="2315" max="2315" width="6.140625" style="153" customWidth="1"/>
    <col min="2316" max="2560" width="6.85546875" style="153"/>
    <col min="2561" max="2561" width="1.5703125" style="153" customWidth="1"/>
    <col min="2562" max="2562" width="4.85546875" style="153" customWidth="1"/>
    <col min="2563" max="2563" width="0" style="153" hidden="1" customWidth="1"/>
    <col min="2564" max="2564" width="6.28515625" style="153" customWidth="1"/>
    <col min="2565" max="2565" width="54" style="153" customWidth="1"/>
    <col min="2566" max="2568" width="17" style="153" customWidth="1"/>
    <col min="2569" max="2570" width="7.7109375" style="153" customWidth="1"/>
    <col min="2571" max="2571" width="6.140625" style="153" customWidth="1"/>
    <col min="2572" max="2816" width="6.85546875" style="153"/>
    <col min="2817" max="2817" width="1.5703125" style="153" customWidth="1"/>
    <col min="2818" max="2818" width="4.85546875" style="153" customWidth="1"/>
    <col min="2819" max="2819" width="0" style="153" hidden="1" customWidth="1"/>
    <col min="2820" max="2820" width="6.28515625" style="153" customWidth="1"/>
    <col min="2821" max="2821" width="54" style="153" customWidth="1"/>
    <col min="2822" max="2824" width="17" style="153" customWidth="1"/>
    <col min="2825" max="2826" width="7.7109375" style="153" customWidth="1"/>
    <col min="2827" max="2827" width="6.140625" style="153" customWidth="1"/>
    <col min="2828" max="3072" width="6.85546875" style="153"/>
    <col min="3073" max="3073" width="1.5703125" style="153" customWidth="1"/>
    <col min="3074" max="3074" width="4.85546875" style="153" customWidth="1"/>
    <col min="3075" max="3075" width="0" style="153" hidden="1" customWidth="1"/>
    <col min="3076" max="3076" width="6.28515625" style="153" customWidth="1"/>
    <col min="3077" max="3077" width="54" style="153" customWidth="1"/>
    <col min="3078" max="3080" width="17" style="153" customWidth="1"/>
    <col min="3081" max="3082" width="7.7109375" style="153" customWidth="1"/>
    <col min="3083" max="3083" width="6.140625" style="153" customWidth="1"/>
    <col min="3084" max="3328" width="6.85546875" style="153"/>
    <col min="3329" max="3329" width="1.5703125" style="153" customWidth="1"/>
    <col min="3330" max="3330" width="4.85546875" style="153" customWidth="1"/>
    <col min="3331" max="3331" width="0" style="153" hidden="1" customWidth="1"/>
    <col min="3332" max="3332" width="6.28515625" style="153" customWidth="1"/>
    <col min="3333" max="3333" width="54" style="153" customWidth="1"/>
    <col min="3334" max="3336" width="17" style="153" customWidth="1"/>
    <col min="3337" max="3338" width="7.7109375" style="153" customWidth="1"/>
    <col min="3339" max="3339" width="6.140625" style="153" customWidth="1"/>
    <col min="3340" max="3584" width="6.85546875" style="153"/>
    <col min="3585" max="3585" width="1.5703125" style="153" customWidth="1"/>
    <col min="3586" max="3586" width="4.85546875" style="153" customWidth="1"/>
    <col min="3587" max="3587" width="0" style="153" hidden="1" customWidth="1"/>
    <col min="3588" max="3588" width="6.28515625" style="153" customWidth="1"/>
    <col min="3589" max="3589" width="54" style="153" customWidth="1"/>
    <col min="3590" max="3592" width="17" style="153" customWidth="1"/>
    <col min="3593" max="3594" width="7.7109375" style="153" customWidth="1"/>
    <col min="3595" max="3595" width="6.140625" style="153" customWidth="1"/>
    <col min="3596" max="3840" width="6.85546875" style="153"/>
    <col min="3841" max="3841" width="1.5703125" style="153" customWidth="1"/>
    <col min="3842" max="3842" width="4.85546875" style="153" customWidth="1"/>
    <col min="3843" max="3843" width="0" style="153" hidden="1" customWidth="1"/>
    <col min="3844" max="3844" width="6.28515625" style="153" customWidth="1"/>
    <col min="3845" max="3845" width="54" style="153" customWidth="1"/>
    <col min="3846" max="3848" width="17" style="153" customWidth="1"/>
    <col min="3849" max="3850" width="7.7109375" style="153" customWidth="1"/>
    <col min="3851" max="3851" width="6.140625" style="153" customWidth="1"/>
    <col min="3852" max="4096" width="6.85546875" style="153"/>
    <col min="4097" max="4097" width="1.5703125" style="153" customWidth="1"/>
    <col min="4098" max="4098" width="4.85546875" style="153" customWidth="1"/>
    <col min="4099" max="4099" width="0" style="153" hidden="1" customWidth="1"/>
    <col min="4100" max="4100" width="6.28515625" style="153" customWidth="1"/>
    <col min="4101" max="4101" width="54" style="153" customWidth="1"/>
    <col min="4102" max="4104" width="17" style="153" customWidth="1"/>
    <col min="4105" max="4106" width="7.7109375" style="153" customWidth="1"/>
    <col min="4107" max="4107" width="6.140625" style="153" customWidth="1"/>
    <col min="4108" max="4352" width="6.85546875" style="153"/>
    <col min="4353" max="4353" width="1.5703125" style="153" customWidth="1"/>
    <col min="4354" max="4354" width="4.85546875" style="153" customWidth="1"/>
    <col min="4355" max="4355" width="0" style="153" hidden="1" customWidth="1"/>
    <col min="4356" max="4356" width="6.28515625" style="153" customWidth="1"/>
    <col min="4357" max="4357" width="54" style="153" customWidth="1"/>
    <col min="4358" max="4360" width="17" style="153" customWidth="1"/>
    <col min="4361" max="4362" width="7.7109375" style="153" customWidth="1"/>
    <col min="4363" max="4363" width="6.140625" style="153" customWidth="1"/>
    <col min="4364" max="4608" width="6.85546875" style="153"/>
    <col min="4609" max="4609" width="1.5703125" style="153" customWidth="1"/>
    <col min="4610" max="4610" width="4.85546875" style="153" customWidth="1"/>
    <col min="4611" max="4611" width="0" style="153" hidden="1" customWidth="1"/>
    <col min="4612" max="4612" width="6.28515625" style="153" customWidth="1"/>
    <col min="4613" max="4613" width="54" style="153" customWidth="1"/>
    <col min="4614" max="4616" width="17" style="153" customWidth="1"/>
    <col min="4617" max="4618" width="7.7109375" style="153" customWidth="1"/>
    <col min="4619" max="4619" width="6.140625" style="153" customWidth="1"/>
    <col min="4620" max="4864" width="6.85546875" style="153"/>
    <col min="4865" max="4865" width="1.5703125" style="153" customWidth="1"/>
    <col min="4866" max="4866" width="4.85546875" style="153" customWidth="1"/>
    <col min="4867" max="4867" width="0" style="153" hidden="1" customWidth="1"/>
    <col min="4868" max="4868" width="6.28515625" style="153" customWidth="1"/>
    <col min="4869" max="4869" width="54" style="153" customWidth="1"/>
    <col min="4870" max="4872" width="17" style="153" customWidth="1"/>
    <col min="4873" max="4874" width="7.7109375" style="153" customWidth="1"/>
    <col min="4875" max="4875" width="6.140625" style="153" customWidth="1"/>
    <col min="4876" max="5120" width="6.85546875" style="153"/>
    <col min="5121" max="5121" width="1.5703125" style="153" customWidth="1"/>
    <col min="5122" max="5122" width="4.85546875" style="153" customWidth="1"/>
    <col min="5123" max="5123" width="0" style="153" hidden="1" customWidth="1"/>
    <col min="5124" max="5124" width="6.28515625" style="153" customWidth="1"/>
    <col min="5125" max="5125" width="54" style="153" customWidth="1"/>
    <col min="5126" max="5128" width="17" style="153" customWidth="1"/>
    <col min="5129" max="5130" width="7.7109375" style="153" customWidth="1"/>
    <col min="5131" max="5131" width="6.140625" style="153" customWidth="1"/>
    <col min="5132" max="5376" width="6.85546875" style="153"/>
    <col min="5377" max="5377" width="1.5703125" style="153" customWidth="1"/>
    <col min="5378" max="5378" width="4.85546875" style="153" customWidth="1"/>
    <col min="5379" max="5379" width="0" style="153" hidden="1" customWidth="1"/>
    <col min="5380" max="5380" width="6.28515625" style="153" customWidth="1"/>
    <col min="5381" max="5381" width="54" style="153" customWidth="1"/>
    <col min="5382" max="5384" width="17" style="153" customWidth="1"/>
    <col min="5385" max="5386" width="7.7109375" style="153" customWidth="1"/>
    <col min="5387" max="5387" width="6.140625" style="153" customWidth="1"/>
    <col min="5388" max="5632" width="6.85546875" style="153"/>
    <col min="5633" max="5633" width="1.5703125" style="153" customWidth="1"/>
    <col min="5634" max="5634" width="4.85546875" style="153" customWidth="1"/>
    <col min="5635" max="5635" width="0" style="153" hidden="1" customWidth="1"/>
    <col min="5636" max="5636" width="6.28515625" style="153" customWidth="1"/>
    <col min="5637" max="5637" width="54" style="153" customWidth="1"/>
    <col min="5638" max="5640" width="17" style="153" customWidth="1"/>
    <col min="5641" max="5642" width="7.7109375" style="153" customWidth="1"/>
    <col min="5643" max="5643" width="6.140625" style="153" customWidth="1"/>
    <col min="5644" max="5888" width="6.85546875" style="153"/>
    <col min="5889" max="5889" width="1.5703125" style="153" customWidth="1"/>
    <col min="5890" max="5890" width="4.85546875" style="153" customWidth="1"/>
    <col min="5891" max="5891" width="0" style="153" hidden="1" customWidth="1"/>
    <col min="5892" max="5892" width="6.28515625" style="153" customWidth="1"/>
    <col min="5893" max="5893" width="54" style="153" customWidth="1"/>
    <col min="5894" max="5896" width="17" style="153" customWidth="1"/>
    <col min="5897" max="5898" width="7.7109375" style="153" customWidth="1"/>
    <col min="5899" max="5899" width="6.140625" style="153" customWidth="1"/>
    <col min="5900" max="6144" width="6.85546875" style="153"/>
    <col min="6145" max="6145" width="1.5703125" style="153" customWidth="1"/>
    <col min="6146" max="6146" width="4.85546875" style="153" customWidth="1"/>
    <col min="6147" max="6147" width="0" style="153" hidden="1" customWidth="1"/>
    <col min="6148" max="6148" width="6.28515625" style="153" customWidth="1"/>
    <col min="6149" max="6149" width="54" style="153" customWidth="1"/>
    <col min="6150" max="6152" width="17" style="153" customWidth="1"/>
    <col min="6153" max="6154" width="7.7109375" style="153" customWidth="1"/>
    <col min="6155" max="6155" width="6.140625" style="153" customWidth="1"/>
    <col min="6156" max="6400" width="6.85546875" style="153"/>
    <col min="6401" max="6401" width="1.5703125" style="153" customWidth="1"/>
    <col min="6402" max="6402" width="4.85546875" style="153" customWidth="1"/>
    <col min="6403" max="6403" width="0" style="153" hidden="1" customWidth="1"/>
    <col min="6404" max="6404" width="6.28515625" style="153" customWidth="1"/>
    <col min="6405" max="6405" width="54" style="153" customWidth="1"/>
    <col min="6406" max="6408" width="17" style="153" customWidth="1"/>
    <col min="6409" max="6410" width="7.7109375" style="153" customWidth="1"/>
    <col min="6411" max="6411" width="6.140625" style="153" customWidth="1"/>
    <col min="6412" max="6656" width="6.85546875" style="153"/>
    <col min="6657" max="6657" width="1.5703125" style="153" customWidth="1"/>
    <col min="6658" max="6658" width="4.85546875" style="153" customWidth="1"/>
    <col min="6659" max="6659" width="0" style="153" hidden="1" customWidth="1"/>
    <col min="6660" max="6660" width="6.28515625" style="153" customWidth="1"/>
    <col min="6661" max="6661" width="54" style="153" customWidth="1"/>
    <col min="6662" max="6664" width="17" style="153" customWidth="1"/>
    <col min="6665" max="6666" width="7.7109375" style="153" customWidth="1"/>
    <col min="6667" max="6667" width="6.140625" style="153" customWidth="1"/>
    <col min="6668" max="6912" width="6.85546875" style="153"/>
    <col min="6913" max="6913" width="1.5703125" style="153" customWidth="1"/>
    <col min="6914" max="6914" width="4.85546875" style="153" customWidth="1"/>
    <col min="6915" max="6915" width="0" style="153" hidden="1" customWidth="1"/>
    <col min="6916" max="6916" width="6.28515625" style="153" customWidth="1"/>
    <col min="6917" max="6917" width="54" style="153" customWidth="1"/>
    <col min="6918" max="6920" width="17" style="153" customWidth="1"/>
    <col min="6921" max="6922" width="7.7109375" style="153" customWidth="1"/>
    <col min="6923" max="6923" width="6.140625" style="153" customWidth="1"/>
    <col min="6924" max="7168" width="6.85546875" style="153"/>
    <col min="7169" max="7169" width="1.5703125" style="153" customWidth="1"/>
    <col min="7170" max="7170" width="4.85546875" style="153" customWidth="1"/>
    <col min="7171" max="7171" width="0" style="153" hidden="1" customWidth="1"/>
    <col min="7172" max="7172" width="6.28515625" style="153" customWidth="1"/>
    <col min="7173" max="7173" width="54" style="153" customWidth="1"/>
    <col min="7174" max="7176" width="17" style="153" customWidth="1"/>
    <col min="7177" max="7178" width="7.7109375" style="153" customWidth="1"/>
    <col min="7179" max="7179" width="6.140625" style="153" customWidth="1"/>
    <col min="7180" max="7424" width="6.85546875" style="153"/>
    <col min="7425" max="7425" width="1.5703125" style="153" customWidth="1"/>
    <col min="7426" max="7426" width="4.85546875" style="153" customWidth="1"/>
    <col min="7427" max="7427" width="0" style="153" hidden="1" customWidth="1"/>
    <col min="7428" max="7428" width="6.28515625" style="153" customWidth="1"/>
    <col min="7429" max="7429" width="54" style="153" customWidth="1"/>
    <col min="7430" max="7432" width="17" style="153" customWidth="1"/>
    <col min="7433" max="7434" width="7.7109375" style="153" customWidth="1"/>
    <col min="7435" max="7435" width="6.140625" style="153" customWidth="1"/>
    <col min="7436" max="7680" width="6.85546875" style="153"/>
    <col min="7681" max="7681" width="1.5703125" style="153" customWidth="1"/>
    <col min="7682" max="7682" width="4.85546875" style="153" customWidth="1"/>
    <col min="7683" max="7683" width="0" style="153" hidden="1" customWidth="1"/>
    <col min="7684" max="7684" width="6.28515625" style="153" customWidth="1"/>
    <col min="7685" max="7685" width="54" style="153" customWidth="1"/>
    <col min="7686" max="7688" width="17" style="153" customWidth="1"/>
    <col min="7689" max="7690" width="7.7109375" style="153" customWidth="1"/>
    <col min="7691" max="7691" width="6.140625" style="153" customWidth="1"/>
    <col min="7692" max="7936" width="6.85546875" style="153"/>
    <col min="7937" max="7937" width="1.5703125" style="153" customWidth="1"/>
    <col min="7938" max="7938" width="4.85546875" style="153" customWidth="1"/>
    <col min="7939" max="7939" width="0" style="153" hidden="1" customWidth="1"/>
    <col min="7940" max="7940" width="6.28515625" style="153" customWidth="1"/>
    <col min="7941" max="7941" width="54" style="153" customWidth="1"/>
    <col min="7942" max="7944" width="17" style="153" customWidth="1"/>
    <col min="7945" max="7946" width="7.7109375" style="153" customWidth="1"/>
    <col min="7947" max="7947" width="6.140625" style="153" customWidth="1"/>
    <col min="7948" max="8192" width="6.85546875" style="153"/>
    <col min="8193" max="8193" width="1.5703125" style="153" customWidth="1"/>
    <col min="8194" max="8194" width="4.85546875" style="153" customWidth="1"/>
    <col min="8195" max="8195" width="0" style="153" hidden="1" customWidth="1"/>
    <col min="8196" max="8196" width="6.28515625" style="153" customWidth="1"/>
    <col min="8197" max="8197" width="54" style="153" customWidth="1"/>
    <col min="8198" max="8200" width="17" style="153" customWidth="1"/>
    <col min="8201" max="8202" width="7.7109375" style="153" customWidth="1"/>
    <col min="8203" max="8203" width="6.140625" style="153" customWidth="1"/>
    <col min="8204" max="8448" width="6.85546875" style="153"/>
    <col min="8449" max="8449" width="1.5703125" style="153" customWidth="1"/>
    <col min="8450" max="8450" width="4.85546875" style="153" customWidth="1"/>
    <col min="8451" max="8451" width="0" style="153" hidden="1" customWidth="1"/>
    <col min="8452" max="8452" width="6.28515625" style="153" customWidth="1"/>
    <col min="8453" max="8453" width="54" style="153" customWidth="1"/>
    <col min="8454" max="8456" width="17" style="153" customWidth="1"/>
    <col min="8457" max="8458" width="7.7109375" style="153" customWidth="1"/>
    <col min="8459" max="8459" width="6.140625" style="153" customWidth="1"/>
    <col min="8460" max="8704" width="6.85546875" style="153"/>
    <col min="8705" max="8705" width="1.5703125" style="153" customWidth="1"/>
    <col min="8706" max="8706" width="4.85546875" style="153" customWidth="1"/>
    <col min="8707" max="8707" width="0" style="153" hidden="1" customWidth="1"/>
    <col min="8708" max="8708" width="6.28515625" style="153" customWidth="1"/>
    <col min="8709" max="8709" width="54" style="153" customWidth="1"/>
    <col min="8710" max="8712" width="17" style="153" customWidth="1"/>
    <col min="8713" max="8714" width="7.7109375" style="153" customWidth="1"/>
    <col min="8715" max="8715" width="6.140625" style="153" customWidth="1"/>
    <col min="8716" max="8960" width="6.85546875" style="153"/>
    <col min="8961" max="8961" width="1.5703125" style="153" customWidth="1"/>
    <col min="8962" max="8962" width="4.85546875" style="153" customWidth="1"/>
    <col min="8963" max="8963" width="0" style="153" hidden="1" customWidth="1"/>
    <col min="8964" max="8964" width="6.28515625" style="153" customWidth="1"/>
    <col min="8965" max="8965" width="54" style="153" customWidth="1"/>
    <col min="8966" max="8968" width="17" style="153" customWidth="1"/>
    <col min="8969" max="8970" width="7.7109375" style="153" customWidth="1"/>
    <col min="8971" max="8971" width="6.140625" style="153" customWidth="1"/>
    <col min="8972" max="9216" width="6.85546875" style="153"/>
    <col min="9217" max="9217" width="1.5703125" style="153" customWidth="1"/>
    <col min="9218" max="9218" width="4.85546875" style="153" customWidth="1"/>
    <col min="9219" max="9219" width="0" style="153" hidden="1" customWidth="1"/>
    <col min="9220" max="9220" width="6.28515625" style="153" customWidth="1"/>
    <col min="9221" max="9221" width="54" style="153" customWidth="1"/>
    <col min="9222" max="9224" width="17" style="153" customWidth="1"/>
    <col min="9225" max="9226" width="7.7109375" style="153" customWidth="1"/>
    <col min="9227" max="9227" width="6.140625" style="153" customWidth="1"/>
    <col min="9228" max="9472" width="6.85546875" style="153"/>
    <col min="9473" max="9473" width="1.5703125" style="153" customWidth="1"/>
    <col min="9474" max="9474" width="4.85546875" style="153" customWidth="1"/>
    <col min="9475" max="9475" width="0" style="153" hidden="1" customWidth="1"/>
    <col min="9476" max="9476" width="6.28515625" style="153" customWidth="1"/>
    <col min="9477" max="9477" width="54" style="153" customWidth="1"/>
    <col min="9478" max="9480" width="17" style="153" customWidth="1"/>
    <col min="9481" max="9482" width="7.7109375" style="153" customWidth="1"/>
    <col min="9483" max="9483" width="6.140625" style="153" customWidth="1"/>
    <col min="9484" max="9728" width="6.85546875" style="153"/>
    <col min="9729" max="9729" width="1.5703125" style="153" customWidth="1"/>
    <col min="9730" max="9730" width="4.85546875" style="153" customWidth="1"/>
    <col min="9731" max="9731" width="0" style="153" hidden="1" customWidth="1"/>
    <col min="9732" max="9732" width="6.28515625" style="153" customWidth="1"/>
    <col min="9733" max="9733" width="54" style="153" customWidth="1"/>
    <col min="9734" max="9736" width="17" style="153" customWidth="1"/>
    <col min="9737" max="9738" width="7.7109375" style="153" customWidth="1"/>
    <col min="9739" max="9739" width="6.140625" style="153" customWidth="1"/>
    <col min="9740" max="9984" width="6.85546875" style="153"/>
    <col min="9985" max="9985" width="1.5703125" style="153" customWidth="1"/>
    <col min="9986" max="9986" width="4.85546875" style="153" customWidth="1"/>
    <col min="9987" max="9987" width="0" style="153" hidden="1" customWidth="1"/>
    <col min="9988" max="9988" width="6.28515625" style="153" customWidth="1"/>
    <col min="9989" max="9989" width="54" style="153" customWidth="1"/>
    <col min="9990" max="9992" width="17" style="153" customWidth="1"/>
    <col min="9993" max="9994" width="7.7109375" style="153" customWidth="1"/>
    <col min="9995" max="9995" width="6.140625" style="153" customWidth="1"/>
    <col min="9996" max="10240" width="6.85546875" style="153"/>
    <col min="10241" max="10241" width="1.5703125" style="153" customWidth="1"/>
    <col min="10242" max="10242" width="4.85546875" style="153" customWidth="1"/>
    <col min="10243" max="10243" width="0" style="153" hidden="1" customWidth="1"/>
    <col min="10244" max="10244" width="6.28515625" style="153" customWidth="1"/>
    <col min="10245" max="10245" width="54" style="153" customWidth="1"/>
    <col min="10246" max="10248" width="17" style="153" customWidth="1"/>
    <col min="10249" max="10250" width="7.7109375" style="153" customWidth="1"/>
    <col min="10251" max="10251" width="6.140625" style="153" customWidth="1"/>
    <col min="10252" max="10496" width="6.85546875" style="153"/>
    <col min="10497" max="10497" width="1.5703125" style="153" customWidth="1"/>
    <col min="10498" max="10498" width="4.85546875" style="153" customWidth="1"/>
    <col min="10499" max="10499" width="0" style="153" hidden="1" customWidth="1"/>
    <col min="10500" max="10500" width="6.28515625" style="153" customWidth="1"/>
    <col min="10501" max="10501" width="54" style="153" customWidth="1"/>
    <col min="10502" max="10504" width="17" style="153" customWidth="1"/>
    <col min="10505" max="10506" width="7.7109375" style="153" customWidth="1"/>
    <col min="10507" max="10507" width="6.140625" style="153" customWidth="1"/>
    <col min="10508" max="10752" width="6.85546875" style="153"/>
    <col min="10753" max="10753" width="1.5703125" style="153" customWidth="1"/>
    <col min="10754" max="10754" width="4.85546875" style="153" customWidth="1"/>
    <col min="10755" max="10755" width="0" style="153" hidden="1" customWidth="1"/>
    <col min="10756" max="10756" width="6.28515625" style="153" customWidth="1"/>
    <col min="10757" max="10757" width="54" style="153" customWidth="1"/>
    <col min="10758" max="10760" width="17" style="153" customWidth="1"/>
    <col min="10761" max="10762" width="7.7109375" style="153" customWidth="1"/>
    <col min="10763" max="10763" width="6.140625" style="153" customWidth="1"/>
    <col min="10764" max="11008" width="6.85546875" style="153"/>
    <col min="11009" max="11009" width="1.5703125" style="153" customWidth="1"/>
    <col min="11010" max="11010" width="4.85546875" style="153" customWidth="1"/>
    <col min="11011" max="11011" width="0" style="153" hidden="1" customWidth="1"/>
    <col min="11012" max="11012" width="6.28515625" style="153" customWidth="1"/>
    <col min="11013" max="11013" width="54" style="153" customWidth="1"/>
    <col min="11014" max="11016" width="17" style="153" customWidth="1"/>
    <col min="11017" max="11018" width="7.7109375" style="153" customWidth="1"/>
    <col min="11019" max="11019" width="6.140625" style="153" customWidth="1"/>
    <col min="11020" max="11264" width="6.85546875" style="153"/>
    <col min="11265" max="11265" width="1.5703125" style="153" customWidth="1"/>
    <col min="11266" max="11266" width="4.85546875" style="153" customWidth="1"/>
    <col min="11267" max="11267" width="0" style="153" hidden="1" customWidth="1"/>
    <col min="11268" max="11268" width="6.28515625" style="153" customWidth="1"/>
    <col min="11269" max="11269" width="54" style="153" customWidth="1"/>
    <col min="11270" max="11272" width="17" style="153" customWidth="1"/>
    <col min="11273" max="11274" width="7.7109375" style="153" customWidth="1"/>
    <col min="11275" max="11275" width="6.140625" style="153" customWidth="1"/>
    <col min="11276" max="11520" width="6.85546875" style="153"/>
    <col min="11521" max="11521" width="1.5703125" style="153" customWidth="1"/>
    <col min="11522" max="11522" width="4.85546875" style="153" customWidth="1"/>
    <col min="11523" max="11523" width="0" style="153" hidden="1" customWidth="1"/>
    <col min="11524" max="11524" width="6.28515625" style="153" customWidth="1"/>
    <col min="11525" max="11525" width="54" style="153" customWidth="1"/>
    <col min="11526" max="11528" width="17" style="153" customWidth="1"/>
    <col min="11529" max="11530" width="7.7109375" style="153" customWidth="1"/>
    <col min="11531" max="11531" width="6.140625" style="153" customWidth="1"/>
    <col min="11532" max="11776" width="6.85546875" style="153"/>
    <col min="11777" max="11777" width="1.5703125" style="153" customWidth="1"/>
    <col min="11778" max="11778" width="4.85546875" style="153" customWidth="1"/>
    <col min="11779" max="11779" width="0" style="153" hidden="1" customWidth="1"/>
    <col min="11780" max="11780" width="6.28515625" style="153" customWidth="1"/>
    <col min="11781" max="11781" width="54" style="153" customWidth="1"/>
    <col min="11782" max="11784" width="17" style="153" customWidth="1"/>
    <col min="11785" max="11786" width="7.7109375" style="153" customWidth="1"/>
    <col min="11787" max="11787" width="6.140625" style="153" customWidth="1"/>
    <col min="11788" max="12032" width="6.85546875" style="153"/>
    <col min="12033" max="12033" width="1.5703125" style="153" customWidth="1"/>
    <col min="12034" max="12034" width="4.85546875" style="153" customWidth="1"/>
    <col min="12035" max="12035" width="0" style="153" hidden="1" customWidth="1"/>
    <col min="12036" max="12036" width="6.28515625" style="153" customWidth="1"/>
    <col min="12037" max="12037" width="54" style="153" customWidth="1"/>
    <col min="12038" max="12040" width="17" style="153" customWidth="1"/>
    <col min="12041" max="12042" width="7.7109375" style="153" customWidth="1"/>
    <col min="12043" max="12043" width="6.140625" style="153" customWidth="1"/>
    <col min="12044" max="12288" width="6.85546875" style="153"/>
    <col min="12289" max="12289" width="1.5703125" style="153" customWidth="1"/>
    <col min="12290" max="12290" width="4.85546875" style="153" customWidth="1"/>
    <col min="12291" max="12291" width="0" style="153" hidden="1" customWidth="1"/>
    <col min="12292" max="12292" width="6.28515625" style="153" customWidth="1"/>
    <col min="12293" max="12293" width="54" style="153" customWidth="1"/>
    <col min="12294" max="12296" width="17" style="153" customWidth="1"/>
    <col min="12297" max="12298" width="7.7109375" style="153" customWidth="1"/>
    <col min="12299" max="12299" width="6.140625" style="153" customWidth="1"/>
    <col min="12300" max="12544" width="6.85546875" style="153"/>
    <col min="12545" max="12545" width="1.5703125" style="153" customWidth="1"/>
    <col min="12546" max="12546" width="4.85546875" style="153" customWidth="1"/>
    <col min="12547" max="12547" width="0" style="153" hidden="1" customWidth="1"/>
    <col min="12548" max="12548" width="6.28515625" style="153" customWidth="1"/>
    <col min="12549" max="12549" width="54" style="153" customWidth="1"/>
    <col min="12550" max="12552" width="17" style="153" customWidth="1"/>
    <col min="12553" max="12554" width="7.7109375" style="153" customWidth="1"/>
    <col min="12555" max="12555" width="6.140625" style="153" customWidth="1"/>
    <col min="12556" max="12800" width="6.85546875" style="153"/>
    <col min="12801" max="12801" width="1.5703125" style="153" customWidth="1"/>
    <col min="12802" max="12802" width="4.85546875" style="153" customWidth="1"/>
    <col min="12803" max="12803" width="0" style="153" hidden="1" customWidth="1"/>
    <col min="12804" max="12804" width="6.28515625" style="153" customWidth="1"/>
    <col min="12805" max="12805" width="54" style="153" customWidth="1"/>
    <col min="12806" max="12808" width="17" style="153" customWidth="1"/>
    <col min="12809" max="12810" width="7.7109375" style="153" customWidth="1"/>
    <col min="12811" max="12811" width="6.140625" style="153" customWidth="1"/>
    <col min="12812" max="13056" width="6.85546875" style="153"/>
    <col min="13057" max="13057" width="1.5703125" style="153" customWidth="1"/>
    <col min="13058" max="13058" width="4.85546875" style="153" customWidth="1"/>
    <col min="13059" max="13059" width="0" style="153" hidden="1" customWidth="1"/>
    <col min="13060" max="13060" width="6.28515625" style="153" customWidth="1"/>
    <col min="13061" max="13061" width="54" style="153" customWidth="1"/>
    <col min="13062" max="13064" width="17" style="153" customWidth="1"/>
    <col min="13065" max="13066" width="7.7109375" style="153" customWidth="1"/>
    <col min="13067" max="13067" width="6.140625" style="153" customWidth="1"/>
    <col min="13068" max="13312" width="6.85546875" style="153"/>
    <col min="13313" max="13313" width="1.5703125" style="153" customWidth="1"/>
    <col min="13314" max="13314" width="4.85546875" style="153" customWidth="1"/>
    <col min="13315" max="13315" width="0" style="153" hidden="1" customWidth="1"/>
    <col min="13316" max="13316" width="6.28515625" style="153" customWidth="1"/>
    <col min="13317" max="13317" width="54" style="153" customWidth="1"/>
    <col min="13318" max="13320" width="17" style="153" customWidth="1"/>
    <col min="13321" max="13322" width="7.7109375" style="153" customWidth="1"/>
    <col min="13323" max="13323" width="6.140625" style="153" customWidth="1"/>
    <col min="13324" max="13568" width="6.85546875" style="153"/>
    <col min="13569" max="13569" width="1.5703125" style="153" customWidth="1"/>
    <col min="13570" max="13570" width="4.85546875" style="153" customWidth="1"/>
    <col min="13571" max="13571" width="0" style="153" hidden="1" customWidth="1"/>
    <col min="13572" max="13572" width="6.28515625" style="153" customWidth="1"/>
    <col min="13573" max="13573" width="54" style="153" customWidth="1"/>
    <col min="13574" max="13576" width="17" style="153" customWidth="1"/>
    <col min="13577" max="13578" width="7.7109375" style="153" customWidth="1"/>
    <col min="13579" max="13579" width="6.140625" style="153" customWidth="1"/>
    <col min="13580" max="13824" width="6.85546875" style="153"/>
    <col min="13825" max="13825" width="1.5703125" style="153" customWidth="1"/>
    <col min="13826" max="13826" width="4.85546875" style="153" customWidth="1"/>
    <col min="13827" max="13827" width="0" style="153" hidden="1" customWidth="1"/>
    <col min="13828" max="13828" width="6.28515625" style="153" customWidth="1"/>
    <col min="13829" max="13829" width="54" style="153" customWidth="1"/>
    <col min="13830" max="13832" width="17" style="153" customWidth="1"/>
    <col min="13833" max="13834" width="7.7109375" style="153" customWidth="1"/>
    <col min="13835" max="13835" width="6.140625" style="153" customWidth="1"/>
    <col min="13836" max="14080" width="6.85546875" style="153"/>
    <col min="14081" max="14081" width="1.5703125" style="153" customWidth="1"/>
    <col min="14082" max="14082" width="4.85546875" style="153" customWidth="1"/>
    <col min="14083" max="14083" width="0" style="153" hidden="1" customWidth="1"/>
    <col min="14084" max="14084" width="6.28515625" style="153" customWidth="1"/>
    <col min="14085" max="14085" width="54" style="153" customWidth="1"/>
    <col min="14086" max="14088" width="17" style="153" customWidth="1"/>
    <col min="14089" max="14090" width="7.7109375" style="153" customWidth="1"/>
    <col min="14091" max="14091" width="6.140625" style="153" customWidth="1"/>
    <col min="14092" max="14336" width="6.85546875" style="153"/>
    <col min="14337" max="14337" width="1.5703125" style="153" customWidth="1"/>
    <col min="14338" max="14338" width="4.85546875" style="153" customWidth="1"/>
    <col min="14339" max="14339" width="0" style="153" hidden="1" customWidth="1"/>
    <col min="14340" max="14340" width="6.28515625" style="153" customWidth="1"/>
    <col min="14341" max="14341" width="54" style="153" customWidth="1"/>
    <col min="14342" max="14344" width="17" style="153" customWidth="1"/>
    <col min="14345" max="14346" width="7.7109375" style="153" customWidth="1"/>
    <col min="14347" max="14347" width="6.140625" style="153" customWidth="1"/>
    <col min="14348" max="14592" width="6.85546875" style="153"/>
    <col min="14593" max="14593" width="1.5703125" style="153" customWidth="1"/>
    <col min="14594" max="14594" width="4.85546875" style="153" customWidth="1"/>
    <col min="14595" max="14595" width="0" style="153" hidden="1" customWidth="1"/>
    <col min="14596" max="14596" width="6.28515625" style="153" customWidth="1"/>
    <col min="14597" max="14597" width="54" style="153" customWidth="1"/>
    <col min="14598" max="14600" width="17" style="153" customWidth="1"/>
    <col min="14601" max="14602" width="7.7109375" style="153" customWidth="1"/>
    <col min="14603" max="14603" width="6.140625" style="153" customWidth="1"/>
    <col min="14604" max="14848" width="6.85546875" style="153"/>
    <col min="14849" max="14849" width="1.5703125" style="153" customWidth="1"/>
    <col min="14850" max="14850" width="4.85546875" style="153" customWidth="1"/>
    <col min="14851" max="14851" width="0" style="153" hidden="1" customWidth="1"/>
    <col min="14852" max="14852" width="6.28515625" style="153" customWidth="1"/>
    <col min="14853" max="14853" width="54" style="153" customWidth="1"/>
    <col min="14854" max="14856" width="17" style="153" customWidth="1"/>
    <col min="14857" max="14858" width="7.7109375" style="153" customWidth="1"/>
    <col min="14859" max="14859" width="6.140625" style="153" customWidth="1"/>
    <col min="14860" max="15104" width="6.85546875" style="153"/>
    <col min="15105" max="15105" width="1.5703125" style="153" customWidth="1"/>
    <col min="15106" max="15106" width="4.85546875" style="153" customWidth="1"/>
    <col min="15107" max="15107" width="0" style="153" hidden="1" customWidth="1"/>
    <col min="15108" max="15108" width="6.28515625" style="153" customWidth="1"/>
    <col min="15109" max="15109" width="54" style="153" customWidth="1"/>
    <col min="15110" max="15112" width="17" style="153" customWidth="1"/>
    <col min="15113" max="15114" width="7.7109375" style="153" customWidth="1"/>
    <col min="15115" max="15115" width="6.140625" style="153" customWidth="1"/>
    <col min="15116" max="15360" width="6.85546875" style="153"/>
    <col min="15361" max="15361" width="1.5703125" style="153" customWidth="1"/>
    <col min="15362" max="15362" width="4.85546875" style="153" customWidth="1"/>
    <col min="15363" max="15363" width="0" style="153" hidden="1" customWidth="1"/>
    <col min="15364" max="15364" width="6.28515625" style="153" customWidth="1"/>
    <col min="15365" max="15365" width="54" style="153" customWidth="1"/>
    <col min="15366" max="15368" width="17" style="153" customWidth="1"/>
    <col min="15369" max="15370" width="7.7109375" style="153" customWidth="1"/>
    <col min="15371" max="15371" width="6.140625" style="153" customWidth="1"/>
    <col min="15372" max="15616" width="6.85546875" style="153"/>
    <col min="15617" max="15617" width="1.5703125" style="153" customWidth="1"/>
    <col min="15618" max="15618" width="4.85546875" style="153" customWidth="1"/>
    <col min="15619" max="15619" width="0" style="153" hidden="1" customWidth="1"/>
    <col min="15620" max="15620" width="6.28515625" style="153" customWidth="1"/>
    <col min="15621" max="15621" width="54" style="153" customWidth="1"/>
    <col min="15622" max="15624" width="17" style="153" customWidth="1"/>
    <col min="15625" max="15626" width="7.7109375" style="153" customWidth="1"/>
    <col min="15627" max="15627" width="6.140625" style="153" customWidth="1"/>
    <col min="15628" max="15872" width="6.85546875" style="153"/>
    <col min="15873" max="15873" width="1.5703125" style="153" customWidth="1"/>
    <col min="15874" max="15874" width="4.85546875" style="153" customWidth="1"/>
    <col min="15875" max="15875" width="0" style="153" hidden="1" customWidth="1"/>
    <col min="15876" max="15876" width="6.28515625" style="153" customWidth="1"/>
    <col min="15877" max="15877" width="54" style="153" customWidth="1"/>
    <col min="15878" max="15880" width="17" style="153" customWidth="1"/>
    <col min="15881" max="15882" width="7.7109375" style="153" customWidth="1"/>
    <col min="15883" max="15883" width="6.140625" style="153" customWidth="1"/>
    <col min="15884" max="16128" width="6.85546875" style="153"/>
    <col min="16129" max="16129" width="1.5703125" style="153" customWidth="1"/>
    <col min="16130" max="16130" width="4.85546875" style="153" customWidth="1"/>
    <col min="16131" max="16131" width="0" style="153" hidden="1" customWidth="1"/>
    <col min="16132" max="16132" width="6.28515625" style="153" customWidth="1"/>
    <col min="16133" max="16133" width="54" style="153" customWidth="1"/>
    <col min="16134" max="16136" width="17" style="153" customWidth="1"/>
    <col min="16137" max="16138" width="7.7109375" style="153" customWidth="1"/>
    <col min="16139" max="16139" width="6.140625" style="153" customWidth="1"/>
    <col min="16140" max="16384" width="6.85546875" style="153"/>
  </cols>
  <sheetData>
    <row r="1" spans="1:12" ht="16.5" customHeight="1" x14ac:dyDescent="0.2">
      <c r="A1" s="291" t="s">
        <v>720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12" ht="15" customHeight="1" x14ac:dyDescent="0.2"/>
    <row r="3" spans="1:12" ht="16.5" customHeight="1" x14ac:dyDescent="0.2">
      <c r="A3" s="291" t="s">
        <v>537</v>
      </c>
      <c r="B3" s="291"/>
      <c r="C3" s="291"/>
      <c r="D3" s="291"/>
      <c r="E3" s="291"/>
      <c r="F3" s="291"/>
      <c r="G3" s="291"/>
      <c r="H3" s="291"/>
      <c r="I3" s="291"/>
      <c r="J3" s="291"/>
      <c r="K3" s="154"/>
    </row>
    <row r="4" spans="1:12" ht="15" customHeight="1" x14ac:dyDescent="0.2"/>
    <row r="5" spans="1:12" s="156" customFormat="1" ht="17.100000000000001" customHeight="1" x14ac:dyDescent="0.2">
      <c r="A5" s="292" t="s">
        <v>538</v>
      </c>
      <c r="B5" s="292"/>
      <c r="C5" s="292"/>
      <c r="D5" s="292"/>
      <c r="E5" s="292"/>
      <c r="F5" s="155">
        <v>12813780.119999999</v>
      </c>
      <c r="G5" s="155">
        <v>26867033</v>
      </c>
      <c r="H5" s="155">
        <v>27033203.77</v>
      </c>
      <c r="I5" s="155">
        <f>AVERAGE(H5/F5)*100</f>
        <v>210.96978032115632</v>
      </c>
      <c r="J5" s="155">
        <f>AVERAGE(H5/G5)*100</f>
        <v>100.61849319200971</v>
      </c>
    </row>
    <row r="6" spans="1:12" s="158" customFormat="1" ht="15" customHeight="1" x14ac:dyDescent="0.2">
      <c r="A6" s="293" t="s">
        <v>539</v>
      </c>
      <c r="B6" s="293"/>
      <c r="C6" s="294" t="s">
        <v>540</v>
      </c>
      <c r="D6" s="294"/>
      <c r="E6" s="294"/>
      <c r="F6" s="157" t="s">
        <v>541</v>
      </c>
      <c r="G6" s="157" t="s">
        <v>721</v>
      </c>
      <c r="H6" s="186" t="s">
        <v>722</v>
      </c>
      <c r="I6" s="157" t="s">
        <v>723</v>
      </c>
      <c r="J6" s="157" t="s">
        <v>724</v>
      </c>
    </row>
    <row r="7" spans="1:12" s="159" customFormat="1" ht="23.1" customHeight="1" x14ac:dyDescent="0.2">
      <c r="A7" s="289" t="s">
        <v>46</v>
      </c>
      <c r="B7" s="289"/>
      <c r="C7" s="289"/>
      <c r="D7" s="290" t="s">
        <v>542</v>
      </c>
      <c r="E7" s="290"/>
      <c r="F7" s="180">
        <v>12790420.640000001</v>
      </c>
      <c r="G7" s="180">
        <v>26545473</v>
      </c>
      <c r="H7" s="180">
        <v>26708075.940000001</v>
      </c>
      <c r="I7" s="180">
        <f>AVERAGE(H7/F7)*100</f>
        <v>208.81311640740537</v>
      </c>
      <c r="J7" s="180">
        <f>AVERAGE(H7/G7)*100</f>
        <v>100.61254489607325</v>
      </c>
    </row>
    <row r="8" spans="1:12" s="158" customFormat="1" ht="14.1" customHeight="1" x14ac:dyDescent="0.2">
      <c r="A8" s="296" t="s">
        <v>543</v>
      </c>
      <c r="B8" s="296"/>
      <c r="C8" s="296"/>
      <c r="D8" s="297" t="s">
        <v>544</v>
      </c>
      <c r="E8" s="297"/>
      <c r="F8" s="160">
        <v>7030607.7000000002</v>
      </c>
      <c r="G8" s="181">
        <v>20771754</v>
      </c>
      <c r="H8" s="160">
        <v>21012377.370000001</v>
      </c>
      <c r="I8" s="160">
        <f>AVERAGE(H8/F8)*100</f>
        <v>298.8700019487647</v>
      </c>
      <c r="J8" s="160">
        <f>AVERAGE(H8/G8)*100</f>
        <v>101.15841623196577</v>
      </c>
    </row>
    <row r="9" spans="1:12" s="161" customFormat="1" ht="14.1" customHeight="1" x14ac:dyDescent="0.2">
      <c r="A9" s="296" t="s">
        <v>545</v>
      </c>
      <c r="B9" s="296"/>
      <c r="C9" s="296"/>
      <c r="D9" s="297" t="s">
        <v>546</v>
      </c>
      <c r="E9" s="297"/>
      <c r="F9" s="160">
        <v>6699315.4699999997</v>
      </c>
      <c r="G9" s="181">
        <v>20315754</v>
      </c>
      <c r="H9" s="160">
        <v>20576969.399999999</v>
      </c>
      <c r="I9" s="160">
        <f t="shared" ref="I9:I27" si="0">AVERAGE(H9/F9)*100</f>
        <v>307.15032740501766</v>
      </c>
      <c r="J9" s="160">
        <f>AVERAGE(H9/G9)*100</f>
        <v>101.28577753008823</v>
      </c>
      <c r="L9" s="272"/>
    </row>
    <row r="10" spans="1:12" s="158" customFormat="1" ht="14.1" customHeight="1" x14ac:dyDescent="0.2">
      <c r="B10" s="162" t="s">
        <v>547</v>
      </c>
      <c r="C10" s="298" t="s">
        <v>548</v>
      </c>
      <c r="D10" s="298"/>
      <c r="E10" s="298"/>
      <c r="F10" s="164">
        <v>6459327.9199999999</v>
      </c>
      <c r="G10" s="164"/>
      <c r="H10" s="164">
        <v>17326643.969999999</v>
      </c>
      <c r="I10" s="164">
        <f t="shared" si="0"/>
        <v>268.24221009668139</v>
      </c>
      <c r="J10" s="164"/>
    </row>
    <row r="11" spans="1:12" s="158" customFormat="1" ht="14.1" customHeight="1" x14ac:dyDescent="0.2">
      <c r="B11" s="162" t="s">
        <v>549</v>
      </c>
      <c r="C11" s="299" t="s">
        <v>550</v>
      </c>
      <c r="D11" s="299"/>
      <c r="E11" s="299"/>
      <c r="F11" s="164">
        <v>636908.24</v>
      </c>
      <c r="G11" s="164"/>
      <c r="H11" s="164">
        <v>587505.31999999995</v>
      </c>
      <c r="I11" s="164">
        <f t="shared" si="0"/>
        <v>92.243322209177251</v>
      </c>
      <c r="J11" s="164"/>
    </row>
    <row r="12" spans="1:12" s="158" customFormat="1" ht="14.1" customHeight="1" x14ac:dyDescent="0.2">
      <c r="B12" s="162" t="s">
        <v>551</v>
      </c>
      <c r="C12" s="299" t="s">
        <v>552</v>
      </c>
      <c r="D12" s="299"/>
      <c r="E12" s="299"/>
      <c r="F12" s="164">
        <v>115269.72</v>
      </c>
      <c r="G12" s="164"/>
      <c r="H12" s="164">
        <v>164307.75</v>
      </c>
      <c r="I12" s="164">
        <f t="shared" si="0"/>
        <v>142.54198760958212</v>
      </c>
      <c r="J12" s="164"/>
    </row>
    <row r="13" spans="1:12" s="158" customFormat="1" ht="14.1" customHeight="1" x14ac:dyDescent="0.2">
      <c r="B13" s="162" t="s">
        <v>553</v>
      </c>
      <c r="C13" s="298" t="s">
        <v>554</v>
      </c>
      <c r="D13" s="298"/>
      <c r="E13" s="298"/>
      <c r="F13" s="164">
        <v>223405.80000000002</v>
      </c>
      <c r="G13" s="164"/>
      <c r="H13" s="164">
        <v>2933178.49</v>
      </c>
      <c r="I13" s="164">
        <f t="shared" si="0"/>
        <v>1312.9374841655856</v>
      </c>
      <c r="J13" s="164"/>
    </row>
    <row r="14" spans="1:12" s="158" customFormat="1" ht="14.1" customHeight="1" x14ac:dyDescent="0.2">
      <c r="B14" s="185">
        <v>6115</v>
      </c>
      <c r="C14" s="271"/>
      <c r="D14" s="303" t="s">
        <v>725</v>
      </c>
      <c r="E14" s="303"/>
      <c r="F14" s="164">
        <v>0</v>
      </c>
      <c r="G14" s="164"/>
      <c r="H14" s="164">
        <v>219870.09</v>
      </c>
      <c r="I14" s="164">
        <v>0</v>
      </c>
      <c r="J14" s="164"/>
    </row>
    <row r="15" spans="1:12" s="158" customFormat="1" ht="14.1" customHeight="1" x14ac:dyDescent="0.2">
      <c r="B15" s="162" t="s">
        <v>555</v>
      </c>
      <c r="C15" s="299" t="s">
        <v>556</v>
      </c>
      <c r="D15" s="299"/>
      <c r="E15" s="299"/>
      <c r="F15" s="164">
        <v>-735596.21</v>
      </c>
      <c r="G15" s="164"/>
      <c r="H15" s="164">
        <v>-654536.22</v>
      </c>
      <c r="I15" s="164">
        <f t="shared" si="0"/>
        <v>88.980368727022125</v>
      </c>
      <c r="J15" s="164"/>
    </row>
    <row r="16" spans="1:12" s="161" customFormat="1" ht="14.1" customHeight="1" x14ac:dyDescent="0.2">
      <c r="A16" s="296" t="s">
        <v>557</v>
      </c>
      <c r="B16" s="296"/>
      <c r="C16" s="296"/>
      <c r="D16" s="297" t="s">
        <v>2</v>
      </c>
      <c r="E16" s="297"/>
      <c r="F16" s="160">
        <v>182323.31</v>
      </c>
      <c r="G16" s="182">
        <v>307000</v>
      </c>
      <c r="H16" s="160">
        <v>283945.43</v>
      </c>
      <c r="I16" s="160">
        <f t="shared" si="0"/>
        <v>155.73731630914335</v>
      </c>
      <c r="J16" s="160">
        <f>AVERAGE(H16/G16)*100</f>
        <v>92.490368078175891</v>
      </c>
    </row>
    <row r="17" spans="1:10" s="158" customFormat="1" ht="14.1" customHeight="1" x14ac:dyDescent="0.2">
      <c r="B17" s="162" t="s">
        <v>558</v>
      </c>
      <c r="C17" s="295" t="s">
        <v>559</v>
      </c>
      <c r="D17" s="295"/>
      <c r="E17" s="295"/>
      <c r="F17" s="164">
        <v>40251.800000000003</v>
      </c>
      <c r="G17" s="164"/>
      <c r="H17" s="164">
        <v>49536.35</v>
      </c>
      <c r="I17" s="164">
        <f t="shared" si="0"/>
        <v>123.06617343820648</v>
      </c>
      <c r="J17" s="164"/>
    </row>
    <row r="18" spans="1:10" s="158" customFormat="1" ht="14.1" customHeight="1" x14ac:dyDescent="0.2">
      <c r="B18" s="162" t="s">
        <v>560</v>
      </c>
      <c r="C18" s="298" t="s">
        <v>561</v>
      </c>
      <c r="D18" s="298"/>
      <c r="E18" s="298"/>
      <c r="F18" s="164">
        <v>142071.51</v>
      </c>
      <c r="G18" s="164"/>
      <c r="H18" s="164">
        <v>234409.08</v>
      </c>
      <c r="I18" s="164">
        <f t="shared" si="0"/>
        <v>164.99372745457549</v>
      </c>
      <c r="J18" s="164"/>
    </row>
    <row r="19" spans="1:10" s="161" customFormat="1" ht="14.1" customHeight="1" x14ac:dyDescent="0.2">
      <c r="A19" s="165" t="s">
        <v>562</v>
      </c>
      <c r="B19" s="165"/>
      <c r="C19" s="165"/>
      <c r="D19" s="297" t="s">
        <v>3</v>
      </c>
      <c r="E19" s="297"/>
      <c r="F19" s="160">
        <v>148968.92000000001</v>
      </c>
      <c r="G19" s="182">
        <v>149000</v>
      </c>
      <c r="H19" s="160">
        <v>151462.54</v>
      </c>
      <c r="I19" s="160">
        <f t="shared" si="0"/>
        <v>101.67391963370613</v>
      </c>
      <c r="J19" s="160">
        <f>AVERAGE(H19/G19)*100</f>
        <v>101.65271140939598</v>
      </c>
    </row>
    <row r="20" spans="1:10" s="158" customFormat="1" ht="14.1" customHeight="1" x14ac:dyDescent="0.2">
      <c r="B20" s="162" t="s">
        <v>563</v>
      </c>
      <c r="C20" s="298" t="s">
        <v>564</v>
      </c>
      <c r="D20" s="298"/>
      <c r="E20" s="298"/>
      <c r="F20" s="164">
        <v>127699.44</v>
      </c>
      <c r="G20" s="184"/>
      <c r="H20" s="164">
        <v>147750.48000000001</v>
      </c>
      <c r="I20" s="164">
        <f t="shared" si="0"/>
        <v>115.70174465917785</v>
      </c>
      <c r="J20" s="164"/>
    </row>
    <row r="21" spans="1:10" s="158" customFormat="1" ht="14.1" customHeight="1" x14ac:dyDescent="0.2">
      <c r="B21" s="162" t="s">
        <v>565</v>
      </c>
      <c r="C21" s="298" t="s">
        <v>566</v>
      </c>
      <c r="D21" s="298"/>
      <c r="E21" s="298"/>
      <c r="F21" s="164">
        <v>21269.48</v>
      </c>
      <c r="G21" s="164"/>
      <c r="H21" s="164">
        <v>3712.06</v>
      </c>
      <c r="I21" s="164">
        <f t="shared" si="0"/>
        <v>17.452518820394292</v>
      </c>
      <c r="J21" s="164"/>
    </row>
    <row r="22" spans="1:10" s="158" customFormat="1" ht="13.5" customHeight="1" x14ac:dyDescent="0.2">
      <c r="A22" s="296" t="s">
        <v>567</v>
      </c>
      <c r="B22" s="296"/>
      <c r="C22" s="296"/>
      <c r="D22" s="300" t="s">
        <v>568</v>
      </c>
      <c r="E22" s="300"/>
      <c r="F22" s="160">
        <v>3287592.88</v>
      </c>
      <c r="G22" s="183">
        <v>3565365</v>
      </c>
      <c r="H22" s="160">
        <v>3392506.28</v>
      </c>
      <c r="I22" s="160">
        <f t="shared" si="0"/>
        <v>103.19119197021742</v>
      </c>
      <c r="J22" s="160">
        <f>AVERAGE(H22/G22)*100</f>
        <v>95.151724437750403</v>
      </c>
    </row>
    <row r="23" spans="1:10" s="161" customFormat="1" ht="14.1" customHeight="1" x14ac:dyDescent="0.2">
      <c r="A23" s="296" t="s">
        <v>569</v>
      </c>
      <c r="B23" s="296"/>
      <c r="C23" s="296"/>
      <c r="D23" s="297" t="s">
        <v>135</v>
      </c>
      <c r="E23" s="297"/>
      <c r="F23" s="160">
        <v>2521097.04</v>
      </c>
      <c r="G23" s="182">
        <v>2691450</v>
      </c>
      <c r="H23" s="160">
        <v>2671397.0299999998</v>
      </c>
      <c r="I23" s="160">
        <f t="shared" si="0"/>
        <v>105.96168999508244</v>
      </c>
      <c r="J23" s="160">
        <f>AVERAGE(H23/G23)*100</f>
        <v>99.254938044548467</v>
      </c>
    </row>
    <row r="24" spans="1:10" s="158" customFormat="1" ht="14.1" customHeight="1" x14ac:dyDescent="0.2">
      <c r="B24" s="162" t="s">
        <v>570</v>
      </c>
      <c r="C24" s="298" t="s">
        <v>571</v>
      </c>
      <c r="D24" s="298"/>
      <c r="E24" s="298"/>
      <c r="F24" s="164">
        <v>1658679.03</v>
      </c>
      <c r="G24" s="164"/>
      <c r="H24" s="164">
        <v>1047436.92</v>
      </c>
      <c r="I24" s="164">
        <f t="shared" si="0"/>
        <v>63.148861295967549</v>
      </c>
      <c r="J24" s="164"/>
    </row>
    <row r="25" spans="1:10" s="158" customFormat="1" ht="14.1" customHeight="1" x14ac:dyDescent="0.2">
      <c r="B25" s="162" t="s">
        <v>572</v>
      </c>
      <c r="C25" s="298" t="s">
        <v>573</v>
      </c>
      <c r="D25" s="298"/>
      <c r="E25" s="298"/>
      <c r="F25" s="164">
        <v>862418.01</v>
      </c>
      <c r="G25" s="164"/>
      <c r="H25" s="164">
        <v>1623960.11</v>
      </c>
      <c r="I25" s="164">
        <f t="shared" si="0"/>
        <v>188.30313040424562</v>
      </c>
      <c r="J25" s="164"/>
    </row>
    <row r="26" spans="1:10" s="161" customFormat="1" ht="14.1" customHeight="1" x14ac:dyDescent="0.2">
      <c r="A26" s="296" t="s">
        <v>574</v>
      </c>
      <c r="B26" s="296"/>
      <c r="C26" s="296"/>
      <c r="D26" s="297" t="s">
        <v>575</v>
      </c>
      <c r="E26" s="297"/>
      <c r="F26" s="160">
        <v>699095.84</v>
      </c>
      <c r="G26" s="160">
        <v>796515</v>
      </c>
      <c r="H26" s="160">
        <v>649015.25</v>
      </c>
      <c r="I26" s="160">
        <f t="shared" si="0"/>
        <v>92.836377055254687</v>
      </c>
      <c r="J26" s="160">
        <f>AVERAGE(H26/G26)*100</f>
        <v>81.481861609636979</v>
      </c>
    </row>
    <row r="27" spans="1:10" s="158" customFormat="1" ht="14.1" customHeight="1" x14ac:dyDescent="0.2">
      <c r="B27" s="162" t="s">
        <v>576</v>
      </c>
      <c r="C27" s="298" t="s">
        <v>577</v>
      </c>
      <c r="D27" s="298"/>
      <c r="E27" s="298"/>
      <c r="F27" s="164">
        <v>699095.84</v>
      </c>
      <c r="G27" s="164"/>
      <c r="H27" s="164">
        <v>649015.25</v>
      </c>
      <c r="I27" s="164">
        <f t="shared" si="0"/>
        <v>92.836377055254687</v>
      </c>
      <c r="J27" s="164"/>
    </row>
    <row r="28" spans="1:10" s="161" customFormat="1" ht="14.1" customHeight="1" x14ac:dyDescent="0.2">
      <c r="A28" s="296" t="s">
        <v>578</v>
      </c>
      <c r="B28" s="296"/>
      <c r="C28" s="296"/>
      <c r="D28" s="300" t="s">
        <v>579</v>
      </c>
      <c r="E28" s="300"/>
      <c r="F28" s="160">
        <v>67400</v>
      </c>
      <c r="G28" s="160">
        <v>77400</v>
      </c>
      <c r="H28" s="160">
        <v>72094</v>
      </c>
      <c r="I28" s="160">
        <f t="shared" ref="I28:I53" si="1">AVERAGE(H28/F28)*100</f>
        <v>106.96439169139467</v>
      </c>
      <c r="J28" s="160">
        <f>AVERAGE(H28/G28)*100</f>
        <v>93.144702842377257</v>
      </c>
    </row>
    <row r="29" spans="1:10" s="158" customFormat="1" ht="14.1" customHeight="1" x14ac:dyDescent="0.2">
      <c r="B29" s="162" t="s">
        <v>580</v>
      </c>
      <c r="C29" s="299" t="s">
        <v>581</v>
      </c>
      <c r="D29" s="299"/>
      <c r="E29" s="299"/>
      <c r="F29" s="164">
        <v>14400</v>
      </c>
      <c r="G29" s="164"/>
      <c r="H29" s="164">
        <v>9120</v>
      </c>
      <c r="I29" s="164">
        <f t="shared" si="1"/>
        <v>63.333333333333329</v>
      </c>
      <c r="J29" s="164"/>
    </row>
    <row r="30" spans="1:10" s="158" customFormat="1" ht="14.1" customHeight="1" x14ac:dyDescent="0.2">
      <c r="B30" s="162" t="s">
        <v>582</v>
      </c>
      <c r="C30" s="295" t="s">
        <v>583</v>
      </c>
      <c r="D30" s="295"/>
      <c r="E30" s="295"/>
      <c r="F30" s="164">
        <v>53000</v>
      </c>
      <c r="G30" s="164"/>
      <c r="H30" s="164">
        <v>62974</v>
      </c>
      <c r="I30" s="164">
        <f t="shared" si="1"/>
        <v>118.81886792452829</v>
      </c>
      <c r="J30" s="164"/>
    </row>
    <row r="31" spans="1:10" s="158" customFormat="1" ht="14.1" customHeight="1" x14ac:dyDescent="0.2">
      <c r="A31" s="296" t="s">
        <v>584</v>
      </c>
      <c r="B31" s="296"/>
      <c r="C31" s="296"/>
      <c r="D31" s="297" t="s">
        <v>585</v>
      </c>
      <c r="E31" s="297"/>
      <c r="F31" s="160">
        <v>248635.25</v>
      </c>
      <c r="G31" s="181">
        <f t="shared" ref="G31" si="2">SUM(G32:G36)</f>
        <v>255354</v>
      </c>
      <c r="H31" s="160">
        <v>249435.36</v>
      </c>
      <c r="I31" s="160">
        <f t="shared" si="1"/>
        <v>100.3218007100763</v>
      </c>
      <c r="J31" s="160">
        <f>AVERAGE(H31/G31)*100</f>
        <v>97.682182382104827</v>
      </c>
    </row>
    <row r="32" spans="1:10" s="161" customFormat="1" ht="14.1" customHeight="1" x14ac:dyDescent="0.2">
      <c r="A32" s="296" t="s">
        <v>586</v>
      </c>
      <c r="B32" s="296"/>
      <c r="C32" s="296"/>
      <c r="D32" s="297" t="s">
        <v>587</v>
      </c>
      <c r="E32" s="297"/>
      <c r="F32" s="160">
        <v>17586.79</v>
      </c>
      <c r="G32" s="160">
        <v>63100</v>
      </c>
      <c r="H32" s="160">
        <v>61575.05</v>
      </c>
      <c r="I32" s="160">
        <f t="shared" si="1"/>
        <v>350.1210283400211</v>
      </c>
      <c r="J32" s="160">
        <f>AVERAGE(H32/G32)*100</f>
        <v>97.583280507131548</v>
      </c>
    </row>
    <row r="33" spans="1:10" s="158" customFormat="1" ht="14.1" customHeight="1" x14ac:dyDescent="0.2">
      <c r="B33" s="162" t="s">
        <v>588</v>
      </c>
      <c r="C33" s="298" t="s">
        <v>589</v>
      </c>
      <c r="D33" s="298"/>
      <c r="E33" s="298"/>
      <c r="F33" s="164">
        <v>3509.89</v>
      </c>
      <c r="G33" s="164"/>
      <c r="H33" s="164">
        <v>44216.29</v>
      </c>
      <c r="I33" s="164">
        <f t="shared" si="1"/>
        <v>1259.7628415705335</v>
      </c>
      <c r="J33" s="164"/>
    </row>
    <row r="34" spans="1:10" s="158" customFormat="1" ht="14.1" customHeight="1" x14ac:dyDescent="0.2">
      <c r="B34" s="162" t="s">
        <v>590</v>
      </c>
      <c r="C34" s="298" t="s">
        <v>591</v>
      </c>
      <c r="D34" s="298"/>
      <c r="E34" s="298"/>
      <c r="F34" s="164">
        <v>14076.9</v>
      </c>
      <c r="G34" s="164"/>
      <c r="H34" s="164">
        <v>17358.759999999998</v>
      </c>
      <c r="I34" s="164">
        <f t="shared" si="1"/>
        <v>123.31379778218215</v>
      </c>
      <c r="J34" s="164"/>
    </row>
    <row r="35" spans="1:10" s="161" customFormat="1" ht="14.1" customHeight="1" x14ac:dyDescent="0.2">
      <c r="A35" s="296" t="s">
        <v>592</v>
      </c>
      <c r="B35" s="296"/>
      <c r="C35" s="296"/>
      <c r="D35" s="300" t="s">
        <v>4</v>
      </c>
      <c r="E35" s="300"/>
      <c r="F35" s="160">
        <v>231048.46</v>
      </c>
      <c r="G35" s="160">
        <v>192254</v>
      </c>
      <c r="H35" s="160">
        <v>187860.31</v>
      </c>
      <c r="I35" s="160">
        <f t="shared" si="1"/>
        <v>81.307752494866222</v>
      </c>
      <c r="J35" s="160">
        <f>AVERAGE(H35/G35)*100</f>
        <v>97.714643128361431</v>
      </c>
    </row>
    <row r="36" spans="1:10" s="158" customFormat="1" ht="14.1" customHeight="1" x14ac:dyDescent="0.2">
      <c r="B36" s="162" t="s">
        <v>593</v>
      </c>
      <c r="C36" s="298" t="s">
        <v>594</v>
      </c>
      <c r="D36" s="298"/>
      <c r="E36" s="298"/>
      <c r="F36" s="164">
        <v>10000</v>
      </c>
      <c r="G36" s="164"/>
      <c r="H36" s="164">
        <v>10016.99</v>
      </c>
      <c r="I36" s="164">
        <f t="shared" si="1"/>
        <v>100.16989999999998</v>
      </c>
      <c r="J36" s="164"/>
    </row>
    <row r="37" spans="1:10" s="158" customFormat="1" ht="14.1" customHeight="1" x14ac:dyDescent="0.2">
      <c r="B37" s="162" t="s">
        <v>595</v>
      </c>
      <c r="C37" s="298" t="s">
        <v>596</v>
      </c>
      <c r="D37" s="298"/>
      <c r="E37" s="298"/>
      <c r="F37" s="164">
        <v>3285</v>
      </c>
      <c r="G37" s="164"/>
      <c r="H37" s="164">
        <v>4025</v>
      </c>
      <c r="I37" s="164">
        <f t="shared" si="1"/>
        <v>122.52663622526636</v>
      </c>
      <c r="J37" s="164"/>
    </row>
    <row r="38" spans="1:10" s="158" customFormat="1" ht="14.1" customHeight="1" x14ac:dyDescent="0.2">
      <c r="B38" s="162" t="s">
        <v>597</v>
      </c>
      <c r="C38" s="298" t="s">
        <v>598</v>
      </c>
      <c r="D38" s="298"/>
      <c r="E38" s="298"/>
      <c r="F38" s="164">
        <v>162200.61000000002</v>
      </c>
      <c r="G38" s="164"/>
      <c r="H38" s="164">
        <v>150499.49</v>
      </c>
      <c r="I38" s="164">
        <f t="shared" si="1"/>
        <v>92.786019731984965</v>
      </c>
      <c r="J38" s="164"/>
    </row>
    <row r="39" spans="1:10" s="158" customFormat="1" ht="14.1" customHeight="1" x14ac:dyDescent="0.2">
      <c r="B39" s="162" t="s">
        <v>599</v>
      </c>
      <c r="C39" s="298" t="s">
        <v>600</v>
      </c>
      <c r="D39" s="298"/>
      <c r="E39" s="298"/>
      <c r="F39" s="164">
        <v>55562.85</v>
      </c>
      <c r="G39" s="164"/>
      <c r="H39" s="164">
        <v>23318.83</v>
      </c>
      <c r="I39" s="164">
        <f t="shared" si="1"/>
        <v>41.968383551239725</v>
      </c>
      <c r="J39" s="164"/>
    </row>
    <row r="40" spans="1:10" s="168" customFormat="1" ht="23.25" customHeight="1" x14ac:dyDescent="0.2">
      <c r="A40" s="301" t="s">
        <v>601</v>
      </c>
      <c r="B40" s="301"/>
      <c r="C40" s="301"/>
      <c r="D40" s="302" t="s">
        <v>602</v>
      </c>
      <c r="E40" s="302"/>
      <c r="F40" s="167">
        <v>2063964.1300000001</v>
      </c>
      <c r="G40" s="183">
        <v>1806000</v>
      </c>
      <c r="H40" s="167">
        <v>1888850.51</v>
      </c>
      <c r="I40" s="167">
        <f t="shared" si="1"/>
        <v>91.515665536299792</v>
      </c>
      <c r="J40" s="167">
        <f>AVERAGE(H40/G40)*100</f>
        <v>104.58751439645626</v>
      </c>
    </row>
    <row r="41" spans="1:10" s="161" customFormat="1" ht="14.1" customHeight="1" x14ac:dyDescent="0.2">
      <c r="A41" s="296" t="s">
        <v>603</v>
      </c>
      <c r="B41" s="296"/>
      <c r="C41" s="296"/>
      <c r="D41" s="300" t="s">
        <v>604</v>
      </c>
      <c r="E41" s="300"/>
      <c r="F41" s="160">
        <v>44069.41</v>
      </c>
      <c r="G41" s="182">
        <v>29000</v>
      </c>
      <c r="H41" s="160">
        <v>29618.63</v>
      </c>
      <c r="I41" s="160">
        <f t="shared" si="1"/>
        <v>67.209045911892176</v>
      </c>
      <c r="J41" s="160">
        <f>AVERAGE(H41/G41)*100</f>
        <v>102.13320689655173</v>
      </c>
    </row>
    <row r="42" spans="1:10" s="158" customFormat="1" ht="14.1" customHeight="1" x14ac:dyDescent="0.2">
      <c r="B42" s="162" t="s">
        <v>605</v>
      </c>
      <c r="C42" s="298" t="s">
        <v>606</v>
      </c>
      <c r="D42" s="298"/>
      <c r="E42" s="298"/>
      <c r="F42" s="164">
        <v>5872.86</v>
      </c>
      <c r="G42" s="164"/>
      <c r="H42" s="164">
        <v>5118.38</v>
      </c>
      <c r="I42" s="164">
        <f t="shared" si="1"/>
        <v>87.153107685182349</v>
      </c>
      <c r="J42" s="164"/>
    </row>
    <row r="43" spans="1:10" s="158" customFormat="1" ht="14.1" customHeight="1" x14ac:dyDescent="0.2">
      <c r="B43" s="162" t="s">
        <v>607</v>
      </c>
      <c r="C43" s="298" t="s">
        <v>608</v>
      </c>
      <c r="D43" s="298"/>
      <c r="E43" s="298"/>
      <c r="F43" s="164">
        <v>38196.550000000003</v>
      </c>
      <c r="G43" s="164"/>
      <c r="H43" s="164">
        <v>24500.25</v>
      </c>
      <c r="I43" s="164">
        <f t="shared" si="1"/>
        <v>64.142573085789152</v>
      </c>
      <c r="J43" s="164"/>
    </row>
    <row r="44" spans="1:10" s="161" customFormat="1" ht="14.1" customHeight="1" x14ac:dyDescent="0.2">
      <c r="A44" s="296" t="s">
        <v>609</v>
      </c>
      <c r="B44" s="296"/>
      <c r="C44" s="296"/>
      <c r="D44" s="297" t="s">
        <v>5</v>
      </c>
      <c r="E44" s="297"/>
      <c r="F44" s="160">
        <v>742611.23</v>
      </c>
      <c r="G44" s="160">
        <v>757000</v>
      </c>
      <c r="H44" s="160">
        <v>835042.32</v>
      </c>
      <c r="I44" s="160">
        <f t="shared" si="1"/>
        <v>112.4467670654536</v>
      </c>
      <c r="J44" s="160">
        <f>AVERAGE(H44/G44)*100</f>
        <v>110.30942140026418</v>
      </c>
    </row>
    <row r="45" spans="1:10" s="158" customFormat="1" ht="14.1" customHeight="1" x14ac:dyDescent="0.2">
      <c r="B45" s="162" t="s">
        <v>610</v>
      </c>
      <c r="C45" s="298" t="s">
        <v>611</v>
      </c>
      <c r="D45" s="298"/>
      <c r="E45" s="298"/>
      <c r="F45" s="164">
        <v>39081.090000000004</v>
      </c>
      <c r="G45" s="164"/>
      <c r="H45" s="164">
        <v>21275.119999999999</v>
      </c>
      <c r="I45" s="164">
        <f t="shared" si="1"/>
        <v>54.438399747806407</v>
      </c>
      <c r="J45" s="164"/>
    </row>
    <row r="46" spans="1:10" s="158" customFormat="1" ht="14.1" customHeight="1" x14ac:dyDescent="0.2">
      <c r="B46" s="162" t="s">
        <v>612</v>
      </c>
      <c r="C46" s="298" t="s">
        <v>613</v>
      </c>
      <c r="D46" s="298"/>
      <c r="E46" s="298"/>
      <c r="F46" s="164">
        <v>13379.85</v>
      </c>
      <c r="G46" s="164"/>
      <c r="H46" s="164">
        <v>128386.47</v>
      </c>
      <c r="I46" s="164">
        <f t="shared" si="1"/>
        <v>959.55089182614165</v>
      </c>
      <c r="J46" s="164"/>
    </row>
    <row r="47" spans="1:10" s="158" customFormat="1" ht="14.1" customHeight="1" x14ac:dyDescent="0.2">
      <c r="B47" s="162" t="s">
        <v>614</v>
      </c>
      <c r="C47" s="298" t="s">
        <v>615</v>
      </c>
      <c r="D47" s="298"/>
      <c r="E47" s="298"/>
      <c r="F47" s="164">
        <v>690150.29</v>
      </c>
      <c r="G47" s="164"/>
      <c r="H47" s="164">
        <v>685380.73</v>
      </c>
      <c r="I47" s="164">
        <f t="shared" si="1"/>
        <v>99.308909947715875</v>
      </c>
      <c r="J47" s="164"/>
    </row>
    <row r="48" spans="1:10" s="161" customFormat="1" ht="14.1" customHeight="1" x14ac:dyDescent="0.2">
      <c r="A48" s="296" t="s">
        <v>616</v>
      </c>
      <c r="B48" s="296"/>
      <c r="C48" s="296"/>
      <c r="D48" s="297" t="s">
        <v>617</v>
      </c>
      <c r="E48" s="297"/>
      <c r="F48" s="160">
        <v>1277283.49</v>
      </c>
      <c r="G48" s="160">
        <v>1020000</v>
      </c>
      <c r="H48" s="160">
        <v>1024189.56</v>
      </c>
      <c r="I48" s="160">
        <f t="shared" si="1"/>
        <v>80.184983836282115</v>
      </c>
      <c r="J48" s="160">
        <f>AVERAGE(H48/G48)*100</f>
        <v>100.41074117647059</v>
      </c>
    </row>
    <row r="49" spans="1:10" s="158" customFormat="1" ht="14.1" customHeight="1" x14ac:dyDescent="0.2">
      <c r="B49" s="162" t="s">
        <v>618</v>
      </c>
      <c r="C49" s="298" t="s">
        <v>619</v>
      </c>
      <c r="D49" s="298"/>
      <c r="E49" s="298"/>
      <c r="F49" s="164">
        <v>336041.82</v>
      </c>
      <c r="G49" s="164"/>
      <c r="H49" s="164">
        <v>145402.57999999999</v>
      </c>
      <c r="I49" s="164">
        <f t="shared" si="1"/>
        <v>43.269191911887631</v>
      </c>
      <c r="J49" s="164"/>
    </row>
    <row r="50" spans="1:10" s="158" customFormat="1" ht="14.1" customHeight="1" x14ac:dyDescent="0.2">
      <c r="B50" s="162" t="s">
        <v>620</v>
      </c>
      <c r="C50" s="298" t="s">
        <v>621</v>
      </c>
      <c r="D50" s="298"/>
      <c r="E50" s="298"/>
      <c r="F50" s="164">
        <v>941241.67</v>
      </c>
      <c r="G50" s="164"/>
      <c r="H50" s="164">
        <v>878786.98</v>
      </c>
      <c r="I50" s="164">
        <f t="shared" si="1"/>
        <v>93.364648847303997</v>
      </c>
      <c r="J50" s="164"/>
    </row>
    <row r="51" spans="1:10" s="168" customFormat="1" ht="25.5" customHeight="1" x14ac:dyDescent="0.2">
      <c r="A51" s="301" t="s">
        <v>622</v>
      </c>
      <c r="B51" s="301"/>
      <c r="C51" s="301"/>
      <c r="D51" s="302" t="s">
        <v>623</v>
      </c>
      <c r="E51" s="302"/>
      <c r="F51" s="167">
        <v>88381.03</v>
      </c>
      <c r="G51" s="167">
        <v>104000</v>
      </c>
      <c r="H51" s="167">
        <v>117672.43</v>
      </c>
      <c r="I51" s="167">
        <f t="shared" si="1"/>
        <v>133.142179945176</v>
      </c>
      <c r="J51" s="167">
        <f>AVERAGE(H51/G51)*100</f>
        <v>113.14656730769231</v>
      </c>
    </row>
    <row r="52" spans="1:10" s="161" customFormat="1" ht="14.1" customHeight="1" x14ac:dyDescent="0.2">
      <c r="A52" s="296" t="s">
        <v>624</v>
      </c>
      <c r="B52" s="296"/>
      <c r="C52" s="296"/>
      <c r="D52" s="300" t="s">
        <v>625</v>
      </c>
      <c r="E52" s="300"/>
      <c r="F52" s="160">
        <v>88381.03</v>
      </c>
      <c r="G52" s="160">
        <v>104000</v>
      </c>
      <c r="H52" s="160">
        <v>117672.43</v>
      </c>
      <c r="I52" s="160">
        <f t="shared" si="1"/>
        <v>133.142179945176</v>
      </c>
      <c r="J52" s="160">
        <f>AVERAGE(H52/G52)*100</f>
        <v>113.14656730769231</v>
      </c>
    </row>
    <row r="53" spans="1:10" s="158" customFormat="1" ht="14.1" customHeight="1" x14ac:dyDescent="0.2">
      <c r="B53" s="162" t="s">
        <v>626</v>
      </c>
      <c r="C53" s="298" t="s">
        <v>627</v>
      </c>
      <c r="D53" s="298"/>
      <c r="E53" s="298"/>
      <c r="F53" s="164">
        <v>88381.03</v>
      </c>
      <c r="G53" s="164"/>
      <c r="H53" s="164">
        <v>117672.43</v>
      </c>
      <c r="I53" s="164">
        <f t="shared" si="1"/>
        <v>133.142179945176</v>
      </c>
      <c r="J53" s="164"/>
    </row>
    <row r="54" spans="1:10" s="158" customFormat="1" ht="14.1" customHeight="1" x14ac:dyDescent="0.2">
      <c r="A54" s="296" t="s">
        <v>628</v>
      </c>
      <c r="B54" s="296"/>
      <c r="C54" s="296"/>
      <c r="D54" s="297" t="s">
        <v>629</v>
      </c>
      <c r="E54" s="297"/>
      <c r="F54" s="160">
        <v>71239.650000000009</v>
      </c>
      <c r="G54" s="160">
        <v>43000</v>
      </c>
      <c r="H54" s="160">
        <v>47233.99</v>
      </c>
      <c r="I54" s="160">
        <f t="shared" ref="I54:I59" si="3">AVERAGE(H54/F54)*100</f>
        <v>66.302950674238275</v>
      </c>
      <c r="J54" s="160">
        <f>AVERAGE(H54/G54)*100</f>
        <v>109.84648837209301</v>
      </c>
    </row>
    <row r="55" spans="1:10" s="161" customFormat="1" ht="14.1" customHeight="1" x14ac:dyDescent="0.2">
      <c r="A55" s="296" t="s">
        <v>630</v>
      </c>
      <c r="B55" s="296"/>
      <c r="C55" s="296"/>
      <c r="D55" s="297" t="s">
        <v>631</v>
      </c>
      <c r="E55" s="297"/>
      <c r="F55" s="160">
        <v>9244.26</v>
      </c>
      <c r="G55" s="160">
        <v>7000</v>
      </c>
      <c r="H55" s="160">
        <v>5679.84</v>
      </c>
      <c r="I55" s="160">
        <f t="shared" si="3"/>
        <v>61.441802805200197</v>
      </c>
      <c r="J55" s="160">
        <f>AVERAGE(H55/G55)*100</f>
        <v>81.140571428571434</v>
      </c>
    </row>
    <row r="56" spans="1:10" s="158" customFormat="1" ht="14.1" customHeight="1" x14ac:dyDescent="0.2">
      <c r="B56" s="162" t="s">
        <v>632</v>
      </c>
      <c r="C56" s="298" t="s">
        <v>633</v>
      </c>
      <c r="D56" s="298"/>
      <c r="E56" s="298"/>
      <c r="F56" s="164">
        <v>9244.26</v>
      </c>
      <c r="G56" s="164"/>
      <c r="H56" s="164">
        <v>5679.84</v>
      </c>
      <c r="I56" s="164">
        <f t="shared" si="3"/>
        <v>61.441802805200197</v>
      </c>
      <c r="J56" s="164"/>
    </row>
    <row r="57" spans="1:10" s="161" customFormat="1" ht="14.1" customHeight="1" x14ac:dyDescent="0.2">
      <c r="A57" s="296" t="s">
        <v>634</v>
      </c>
      <c r="B57" s="296"/>
      <c r="C57" s="296"/>
      <c r="D57" s="297" t="s">
        <v>635</v>
      </c>
      <c r="E57" s="297"/>
      <c r="F57" s="160">
        <v>61995.39</v>
      </c>
      <c r="G57" s="160">
        <v>36000</v>
      </c>
      <c r="H57" s="160">
        <v>41554.15</v>
      </c>
      <c r="I57" s="160">
        <f t="shared" si="3"/>
        <v>67.027806422380763</v>
      </c>
      <c r="J57" s="160">
        <f>AVERAGE(H57/G57)*100</f>
        <v>115.42819444444446</v>
      </c>
    </row>
    <row r="58" spans="1:10" s="158" customFormat="1" ht="14.1" customHeight="1" x14ac:dyDescent="0.2">
      <c r="B58" s="162" t="s">
        <v>636</v>
      </c>
      <c r="C58" s="298" t="s">
        <v>635</v>
      </c>
      <c r="D58" s="298"/>
      <c r="E58" s="298"/>
      <c r="F58" s="164">
        <v>61995.39</v>
      </c>
      <c r="G58" s="164"/>
      <c r="H58" s="164">
        <v>41554.15</v>
      </c>
      <c r="I58" s="164">
        <f t="shared" si="3"/>
        <v>67.027806422380763</v>
      </c>
      <c r="J58" s="164"/>
    </row>
    <row r="59" spans="1:10" s="171" customFormat="1" ht="23.1" customHeight="1" x14ac:dyDescent="0.2">
      <c r="A59" s="289" t="s">
        <v>47</v>
      </c>
      <c r="B59" s="289"/>
      <c r="C59" s="289"/>
      <c r="D59" s="304" t="s">
        <v>637</v>
      </c>
      <c r="E59" s="304"/>
      <c r="F59" s="180">
        <v>23359.48</v>
      </c>
      <c r="G59" s="180">
        <v>321560</v>
      </c>
      <c r="H59" s="180">
        <v>325127.83</v>
      </c>
      <c r="I59" s="180">
        <f t="shared" si="3"/>
        <v>1391.8453236116559</v>
      </c>
      <c r="J59" s="180">
        <f>AVERAGE(H59/G59)*100</f>
        <v>101.10953787784551</v>
      </c>
    </row>
    <row r="60" spans="1:10" s="161" customFormat="1" ht="14.1" customHeight="1" x14ac:dyDescent="0.2">
      <c r="A60" s="296" t="s">
        <v>638</v>
      </c>
      <c r="B60" s="296"/>
      <c r="C60" s="296"/>
      <c r="D60" s="300" t="s">
        <v>639</v>
      </c>
      <c r="E60" s="300"/>
      <c r="F60" s="160">
        <v>0</v>
      </c>
      <c r="G60" s="160">
        <v>280000</v>
      </c>
      <c r="H60" s="160">
        <v>290833.81</v>
      </c>
      <c r="I60" s="160">
        <v>0</v>
      </c>
      <c r="J60" s="160">
        <f>AVERAGE(H60/G60)*100</f>
        <v>103.86921785714284</v>
      </c>
    </row>
    <row r="61" spans="1:10" s="161" customFormat="1" ht="14.1" customHeight="1" x14ac:dyDescent="0.2">
      <c r="A61" s="296" t="s">
        <v>640</v>
      </c>
      <c r="B61" s="296"/>
      <c r="C61" s="296"/>
      <c r="D61" s="300" t="s">
        <v>6</v>
      </c>
      <c r="E61" s="300"/>
      <c r="F61" s="160">
        <v>0</v>
      </c>
      <c r="G61" s="160">
        <v>280000</v>
      </c>
      <c r="H61" s="160">
        <v>290833.81</v>
      </c>
      <c r="I61" s="160">
        <v>0</v>
      </c>
      <c r="J61" s="160">
        <f>AVERAGE(H61/G61)*100</f>
        <v>103.86921785714284</v>
      </c>
    </row>
    <row r="62" spans="1:10" s="158" customFormat="1" ht="14.1" customHeight="1" x14ac:dyDescent="0.2">
      <c r="B62" s="162" t="s">
        <v>641</v>
      </c>
      <c r="C62" s="298" t="s">
        <v>519</v>
      </c>
      <c r="D62" s="298"/>
      <c r="E62" s="298"/>
      <c r="F62" s="164">
        <v>0</v>
      </c>
      <c r="G62" s="164"/>
      <c r="H62" s="164">
        <v>290833.81</v>
      </c>
      <c r="I62" s="164">
        <v>0</v>
      </c>
      <c r="J62" s="164"/>
    </row>
    <row r="63" spans="1:10" s="161" customFormat="1" ht="14.1" customHeight="1" x14ac:dyDescent="0.2">
      <c r="A63" s="296" t="s">
        <v>642</v>
      </c>
      <c r="B63" s="296"/>
      <c r="C63" s="296"/>
      <c r="D63" s="300" t="s">
        <v>643</v>
      </c>
      <c r="E63" s="300"/>
      <c r="F63" s="160">
        <v>23359.48</v>
      </c>
      <c r="G63" s="160">
        <v>41560</v>
      </c>
      <c r="H63" s="160">
        <v>34294.019999999997</v>
      </c>
      <c r="I63" s="160">
        <f>AVERAGE(H63/F63)*100</f>
        <v>146.80986049346987</v>
      </c>
      <c r="J63" s="160">
        <f>AVERAGE(H63/G63)*100</f>
        <v>82.516891241578435</v>
      </c>
    </row>
    <row r="64" spans="1:10" s="161" customFormat="1" ht="14.1" customHeight="1" x14ac:dyDescent="0.2">
      <c r="A64" s="296" t="s">
        <v>644</v>
      </c>
      <c r="B64" s="296"/>
      <c r="C64" s="296"/>
      <c r="D64" s="300" t="s">
        <v>7</v>
      </c>
      <c r="E64" s="300"/>
      <c r="F64" s="160">
        <v>23359.48</v>
      </c>
      <c r="G64" s="160">
        <v>30000</v>
      </c>
      <c r="H64" s="160">
        <v>22734.02</v>
      </c>
      <c r="I64" s="160">
        <f>AVERAGE(H64/F64)*100</f>
        <v>97.322457520458499</v>
      </c>
      <c r="J64" s="160">
        <f>AVERAGE(H64/G64)*100</f>
        <v>75.78006666666667</v>
      </c>
    </row>
    <row r="65" spans="1:10" s="158" customFormat="1" ht="14.1" customHeight="1" x14ac:dyDescent="0.2">
      <c r="B65" s="162" t="s">
        <v>645</v>
      </c>
      <c r="C65" s="298" t="s">
        <v>646</v>
      </c>
      <c r="D65" s="298"/>
      <c r="E65" s="298"/>
      <c r="F65" s="164">
        <v>23359.48</v>
      </c>
      <c r="G65" s="164"/>
      <c r="H65" s="164">
        <v>22734.02</v>
      </c>
      <c r="I65" s="164">
        <f>AVERAGE(H65/F65)*100</f>
        <v>97.322457520458499</v>
      </c>
      <c r="J65" s="164"/>
    </row>
    <row r="66" spans="1:10" s="158" customFormat="1" ht="14.1" customHeight="1" x14ac:dyDescent="0.2">
      <c r="A66" s="296">
        <v>723</v>
      </c>
      <c r="B66" s="296"/>
      <c r="C66" s="296"/>
      <c r="D66" s="297" t="s">
        <v>424</v>
      </c>
      <c r="E66" s="297"/>
      <c r="F66" s="160">
        <v>0</v>
      </c>
      <c r="G66" s="160">
        <v>11560</v>
      </c>
      <c r="H66" s="160">
        <v>11560</v>
      </c>
      <c r="I66" s="164"/>
      <c r="J66" s="160">
        <f>AVERAGE(H66/G66)*100</f>
        <v>100</v>
      </c>
    </row>
    <row r="67" spans="1:10" s="158" customFormat="1" ht="14.1" customHeight="1" x14ac:dyDescent="0.2">
      <c r="B67" s="185">
        <v>7231</v>
      </c>
      <c r="C67" s="170"/>
      <c r="D67" s="298" t="s">
        <v>512</v>
      </c>
      <c r="E67" s="298"/>
      <c r="F67" s="164">
        <v>0</v>
      </c>
      <c r="G67" s="164"/>
      <c r="H67" s="164">
        <v>11560</v>
      </c>
      <c r="I67" s="164"/>
      <c r="J67" s="164"/>
    </row>
    <row r="68" spans="1:10" s="158" customFormat="1" ht="15.75" customHeight="1" x14ac:dyDescent="0.2">
      <c r="A68" s="292" t="s">
        <v>647</v>
      </c>
      <c r="B68" s="292"/>
      <c r="C68" s="292"/>
      <c r="D68" s="292"/>
      <c r="E68" s="292"/>
      <c r="F68" s="155">
        <v>12813780.119999999</v>
      </c>
      <c r="G68" s="155">
        <v>26867033</v>
      </c>
      <c r="H68" s="155">
        <v>27033203.77</v>
      </c>
      <c r="I68" s="172">
        <f>AVERAGE(H68/F68)*100</f>
        <v>210.96978032115632</v>
      </c>
      <c r="J68" s="155">
        <f>AVERAGE(H68/G68)*100</f>
        <v>100.61849319200971</v>
      </c>
    </row>
    <row r="69" spans="1:10" s="158" customFormat="1" ht="14.1" customHeight="1" x14ac:dyDescent="0.2">
      <c r="B69" s="162"/>
      <c r="C69" s="170"/>
      <c r="D69" s="170"/>
      <c r="E69" s="170"/>
      <c r="F69" s="163"/>
      <c r="G69" s="164"/>
      <c r="H69" s="164"/>
      <c r="I69" s="164"/>
      <c r="J69" s="164"/>
    </row>
    <row r="70" spans="1:10" s="158" customFormat="1" ht="14.1" customHeight="1" x14ac:dyDescent="0.2">
      <c r="B70" s="162"/>
      <c r="C70" s="170"/>
      <c r="D70" s="170"/>
      <c r="E70" s="170"/>
      <c r="F70" s="163"/>
      <c r="G70" s="164"/>
      <c r="H70" s="164"/>
      <c r="I70" s="164"/>
      <c r="J70" s="164"/>
    </row>
    <row r="71" spans="1:10" s="156" customFormat="1" ht="17.100000000000001" customHeight="1" x14ac:dyDescent="0.2"/>
  </sheetData>
  <mergeCells count="93">
    <mergeCell ref="A68:E68"/>
    <mergeCell ref="A66:C66"/>
    <mergeCell ref="D66:E66"/>
    <mergeCell ref="D67:E67"/>
    <mergeCell ref="D14:E14"/>
    <mergeCell ref="C62:E62"/>
    <mergeCell ref="A63:C63"/>
    <mergeCell ref="D63:E63"/>
    <mergeCell ref="A64:C64"/>
    <mergeCell ref="D64:E64"/>
    <mergeCell ref="C65:E65"/>
    <mergeCell ref="A59:C59"/>
    <mergeCell ref="D59:E59"/>
    <mergeCell ref="A60:C60"/>
    <mergeCell ref="D60:E60"/>
    <mergeCell ref="A61:C61"/>
    <mergeCell ref="D61:E61"/>
    <mergeCell ref="A55:C55"/>
    <mergeCell ref="D55:E55"/>
    <mergeCell ref="C56:E56"/>
    <mergeCell ref="A57:C57"/>
    <mergeCell ref="D57:E57"/>
    <mergeCell ref="C58:E58"/>
    <mergeCell ref="C53:E53"/>
    <mergeCell ref="A54:C54"/>
    <mergeCell ref="D54:E54"/>
    <mergeCell ref="C49:E49"/>
    <mergeCell ref="C50:E50"/>
    <mergeCell ref="A51:C51"/>
    <mergeCell ref="D51:E51"/>
    <mergeCell ref="A52:C52"/>
    <mergeCell ref="D52:E52"/>
    <mergeCell ref="A48:C48"/>
    <mergeCell ref="D48:E48"/>
    <mergeCell ref="A40:C40"/>
    <mergeCell ref="D40:E40"/>
    <mergeCell ref="A41:C41"/>
    <mergeCell ref="D41:E41"/>
    <mergeCell ref="C42:E42"/>
    <mergeCell ref="C43:E43"/>
    <mergeCell ref="A44:C44"/>
    <mergeCell ref="D44:E44"/>
    <mergeCell ref="C45:E45"/>
    <mergeCell ref="C46:E46"/>
    <mergeCell ref="C47:E47"/>
    <mergeCell ref="C39:E39"/>
    <mergeCell ref="A31:C31"/>
    <mergeCell ref="D31:E31"/>
    <mergeCell ref="A32:C32"/>
    <mergeCell ref="D32:E32"/>
    <mergeCell ref="C33:E33"/>
    <mergeCell ref="C34:E34"/>
    <mergeCell ref="A35:C35"/>
    <mergeCell ref="D35:E35"/>
    <mergeCell ref="C36:E36"/>
    <mergeCell ref="C37:E37"/>
    <mergeCell ref="C38:E38"/>
    <mergeCell ref="C27:E27"/>
    <mergeCell ref="A28:C28"/>
    <mergeCell ref="D28:E28"/>
    <mergeCell ref="C29:E29"/>
    <mergeCell ref="C30:E30"/>
    <mergeCell ref="A23:C23"/>
    <mergeCell ref="D23:E23"/>
    <mergeCell ref="C24:E24"/>
    <mergeCell ref="C25:E25"/>
    <mergeCell ref="A26:C26"/>
    <mergeCell ref="D26:E26"/>
    <mergeCell ref="C18:E18"/>
    <mergeCell ref="D19:E19"/>
    <mergeCell ref="C20:E20"/>
    <mergeCell ref="C21:E21"/>
    <mergeCell ref="A22:C22"/>
    <mergeCell ref="D22:E22"/>
    <mergeCell ref="C17:E17"/>
    <mergeCell ref="A8:C8"/>
    <mergeCell ref="D8:E8"/>
    <mergeCell ref="A9:C9"/>
    <mergeCell ref="D9:E9"/>
    <mergeCell ref="C10:E10"/>
    <mergeCell ref="C11:E11"/>
    <mergeCell ref="C12:E12"/>
    <mergeCell ref="C13:E13"/>
    <mergeCell ref="C15:E15"/>
    <mergeCell ref="A16:C16"/>
    <mergeCell ref="D16:E16"/>
    <mergeCell ref="A7:C7"/>
    <mergeCell ref="D7:E7"/>
    <mergeCell ref="A1:J1"/>
    <mergeCell ref="A3:J3"/>
    <mergeCell ref="A5:E5"/>
    <mergeCell ref="A6:B6"/>
    <mergeCell ref="C6:E6"/>
  </mergeCells>
  <pageMargins left="0.27569444444444446" right="0.27569444444444446" top="0.27569444444444446" bottom="0.59097222222222223" header="0" footer="0"/>
  <pageSetup paperSize="9" scale="71" fitToHeight="0" orientation="portrait" r:id="rId1"/>
  <headerFooter alignWithMargins="0"/>
  <rowBreaks count="4" manualBreakCount="4">
    <brk id="86" min="1" max="256" man="1"/>
    <brk id="91" min="1" max="256" man="1"/>
    <brk id="105" min="1" max="256" man="1"/>
    <brk id="115" min="1" max="25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6F2AB-4AD3-45F9-A1F4-528ADF43060A}">
  <sheetPr>
    <tabColor rgb="FFFFC000"/>
    <outlinePr summaryBelow="0" summaryRight="0"/>
    <pageSetUpPr autoPageBreaks="0" fitToPage="1"/>
  </sheetPr>
  <dimension ref="A1:L102"/>
  <sheetViews>
    <sheetView showOutlineSymbols="0" zoomScale="120" zoomScaleNormal="120" zoomScaleSheetLayoutView="115" workbookViewId="0">
      <selection activeCell="L1" sqref="L1"/>
    </sheetView>
  </sheetViews>
  <sheetFormatPr defaultColWidth="6.85546875" defaultRowHeight="12.75" customHeight="1" x14ac:dyDescent="0.2"/>
  <cols>
    <col min="1" max="1" width="1.5703125" style="153" customWidth="1"/>
    <col min="2" max="2" width="4.85546875" style="153" customWidth="1"/>
    <col min="3" max="3" width="0.28515625" style="153" customWidth="1"/>
    <col min="4" max="4" width="6.28515625" style="153" customWidth="1"/>
    <col min="5" max="5" width="52.42578125" style="153" customWidth="1"/>
    <col min="6" max="8" width="17.7109375" style="153" customWidth="1"/>
    <col min="9" max="9" width="8.140625" style="153" customWidth="1"/>
    <col min="10" max="10" width="7.7109375" style="153" customWidth="1"/>
    <col min="11" max="11" width="7.85546875" style="153" customWidth="1"/>
    <col min="12" max="12" width="15" style="153" customWidth="1"/>
    <col min="13" max="254" width="6.85546875" style="153"/>
    <col min="255" max="255" width="1.5703125" style="153" customWidth="1"/>
    <col min="256" max="256" width="4.28515625" style="153" customWidth="1"/>
    <col min="257" max="257" width="0.28515625" style="153" customWidth="1"/>
    <col min="258" max="258" width="6.28515625" style="153" customWidth="1"/>
    <col min="259" max="259" width="36.5703125" style="153" customWidth="1"/>
    <col min="260" max="260" width="18.28515625" style="153" customWidth="1"/>
    <col min="261" max="263" width="17" style="153" customWidth="1"/>
    <col min="264" max="264" width="1.42578125" style="153" customWidth="1"/>
    <col min="265" max="265" width="8.140625" style="153" customWidth="1"/>
    <col min="266" max="266" width="7.7109375" style="153" customWidth="1"/>
    <col min="267" max="267" width="7.85546875" style="153" customWidth="1"/>
    <col min="268" max="510" width="6.85546875" style="153"/>
    <col min="511" max="511" width="1.5703125" style="153" customWidth="1"/>
    <col min="512" max="512" width="4.28515625" style="153" customWidth="1"/>
    <col min="513" max="513" width="0.28515625" style="153" customWidth="1"/>
    <col min="514" max="514" width="6.28515625" style="153" customWidth="1"/>
    <col min="515" max="515" width="36.5703125" style="153" customWidth="1"/>
    <col min="516" max="516" width="18.28515625" style="153" customWidth="1"/>
    <col min="517" max="519" width="17" style="153" customWidth="1"/>
    <col min="520" max="520" width="1.42578125" style="153" customWidth="1"/>
    <col min="521" max="521" width="8.140625" style="153" customWidth="1"/>
    <col min="522" max="522" width="7.7109375" style="153" customWidth="1"/>
    <col min="523" max="523" width="7.85546875" style="153" customWidth="1"/>
    <col min="524" max="766" width="6.85546875" style="153"/>
    <col min="767" max="767" width="1.5703125" style="153" customWidth="1"/>
    <col min="768" max="768" width="4.28515625" style="153" customWidth="1"/>
    <col min="769" max="769" width="0.28515625" style="153" customWidth="1"/>
    <col min="770" max="770" width="6.28515625" style="153" customWidth="1"/>
    <col min="771" max="771" width="36.5703125" style="153" customWidth="1"/>
    <col min="772" max="772" width="18.28515625" style="153" customWidth="1"/>
    <col min="773" max="775" width="17" style="153" customWidth="1"/>
    <col min="776" max="776" width="1.42578125" style="153" customWidth="1"/>
    <col min="777" max="777" width="8.140625" style="153" customWidth="1"/>
    <col min="778" max="778" width="7.7109375" style="153" customWidth="1"/>
    <col min="779" max="779" width="7.85546875" style="153" customWidth="1"/>
    <col min="780" max="1022" width="6.85546875" style="153"/>
    <col min="1023" max="1023" width="1.5703125" style="153" customWidth="1"/>
    <col min="1024" max="1024" width="4.28515625" style="153" customWidth="1"/>
    <col min="1025" max="1025" width="0.28515625" style="153" customWidth="1"/>
    <col min="1026" max="1026" width="6.28515625" style="153" customWidth="1"/>
    <col min="1027" max="1027" width="36.5703125" style="153" customWidth="1"/>
    <col min="1028" max="1028" width="18.28515625" style="153" customWidth="1"/>
    <col min="1029" max="1031" width="17" style="153" customWidth="1"/>
    <col min="1032" max="1032" width="1.42578125" style="153" customWidth="1"/>
    <col min="1033" max="1033" width="8.140625" style="153" customWidth="1"/>
    <col min="1034" max="1034" width="7.7109375" style="153" customWidth="1"/>
    <col min="1035" max="1035" width="7.85546875" style="153" customWidth="1"/>
    <col min="1036" max="1278" width="6.85546875" style="153"/>
    <col min="1279" max="1279" width="1.5703125" style="153" customWidth="1"/>
    <col min="1280" max="1280" width="4.28515625" style="153" customWidth="1"/>
    <col min="1281" max="1281" width="0.28515625" style="153" customWidth="1"/>
    <col min="1282" max="1282" width="6.28515625" style="153" customWidth="1"/>
    <col min="1283" max="1283" width="36.5703125" style="153" customWidth="1"/>
    <col min="1284" max="1284" width="18.28515625" style="153" customWidth="1"/>
    <col min="1285" max="1287" width="17" style="153" customWidth="1"/>
    <col min="1288" max="1288" width="1.42578125" style="153" customWidth="1"/>
    <col min="1289" max="1289" width="8.140625" style="153" customWidth="1"/>
    <col min="1290" max="1290" width="7.7109375" style="153" customWidth="1"/>
    <col min="1291" max="1291" width="7.85546875" style="153" customWidth="1"/>
    <col min="1292" max="1534" width="6.85546875" style="153"/>
    <col min="1535" max="1535" width="1.5703125" style="153" customWidth="1"/>
    <col min="1536" max="1536" width="4.28515625" style="153" customWidth="1"/>
    <col min="1537" max="1537" width="0.28515625" style="153" customWidth="1"/>
    <col min="1538" max="1538" width="6.28515625" style="153" customWidth="1"/>
    <col min="1539" max="1539" width="36.5703125" style="153" customWidth="1"/>
    <col min="1540" max="1540" width="18.28515625" style="153" customWidth="1"/>
    <col min="1541" max="1543" width="17" style="153" customWidth="1"/>
    <col min="1544" max="1544" width="1.42578125" style="153" customWidth="1"/>
    <col min="1545" max="1545" width="8.140625" style="153" customWidth="1"/>
    <col min="1546" max="1546" width="7.7109375" style="153" customWidth="1"/>
    <col min="1547" max="1547" width="7.85546875" style="153" customWidth="1"/>
    <col min="1548" max="1790" width="6.85546875" style="153"/>
    <col min="1791" max="1791" width="1.5703125" style="153" customWidth="1"/>
    <col min="1792" max="1792" width="4.28515625" style="153" customWidth="1"/>
    <col min="1793" max="1793" width="0.28515625" style="153" customWidth="1"/>
    <col min="1794" max="1794" width="6.28515625" style="153" customWidth="1"/>
    <col min="1795" max="1795" width="36.5703125" style="153" customWidth="1"/>
    <col min="1796" max="1796" width="18.28515625" style="153" customWidth="1"/>
    <col min="1797" max="1799" width="17" style="153" customWidth="1"/>
    <col min="1800" max="1800" width="1.42578125" style="153" customWidth="1"/>
    <col min="1801" max="1801" width="8.140625" style="153" customWidth="1"/>
    <col min="1802" max="1802" width="7.7109375" style="153" customWidth="1"/>
    <col min="1803" max="1803" width="7.85546875" style="153" customWidth="1"/>
    <col min="1804" max="2046" width="6.85546875" style="153"/>
    <col min="2047" max="2047" width="1.5703125" style="153" customWidth="1"/>
    <col min="2048" max="2048" width="4.28515625" style="153" customWidth="1"/>
    <col min="2049" max="2049" width="0.28515625" style="153" customWidth="1"/>
    <col min="2050" max="2050" width="6.28515625" style="153" customWidth="1"/>
    <col min="2051" max="2051" width="36.5703125" style="153" customWidth="1"/>
    <col min="2052" max="2052" width="18.28515625" style="153" customWidth="1"/>
    <col min="2053" max="2055" width="17" style="153" customWidth="1"/>
    <col min="2056" max="2056" width="1.42578125" style="153" customWidth="1"/>
    <col min="2057" max="2057" width="8.140625" style="153" customWidth="1"/>
    <col min="2058" max="2058" width="7.7109375" style="153" customWidth="1"/>
    <col min="2059" max="2059" width="7.85546875" style="153" customWidth="1"/>
    <col min="2060" max="2302" width="6.85546875" style="153"/>
    <col min="2303" max="2303" width="1.5703125" style="153" customWidth="1"/>
    <col min="2304" max="2304" width="4.28515625" style="153" customWidth="1"/>
    <col min="2305" max="2305" width="0.28515625" style="153" customWidth="1"/>
    <col min="2306" max="2306" width="6.28515625" style="153" customWidth="1"/>
    <col min="2307" max="2307" width="36.5703125" style="153" customWidth="1"/>
    <col min="2308" max="2308" width="18.28515625" style="153" customWidth="1"/>
    <col min="2309" max="2311" width="17" style="153" customWidth="1"/>
    <col min="2312" max="2312" width="1.42578125" style="153" customWidth="1"/>
    <col min="2313" max="2313" width="8.140625" style="153" customWidth="1"/>
    <col min="2314" max="2314" width="7.7109375" style="153" customWidth="1"/>
    <col min="2315" max="2315" width="7.85546875" style="153" customWidth="1"/>
    <col min="2316" max="2558" width="6.85546875" style="153"/>
    <col min="2559" max="2559" width="1.5703125" style="153" customWidth="1"/>
    <col min="2560" max="2560" width="4.28515625" style="153" customWidth="1"/>
    <col min="2561" max="2561" width="0.28515625" style="153" customWidth="1"/>
    <col min="2562" max="2562" width="6.28515625" style="153" customWidth="1"/>
    <col min="2563" max="2563" width="36.5703125" style="153" customWidth="1"/>
    <col min="2564" max="2564" width="18.28515625" style="153" customWidth="1"/>
    <col min="2565" max="2567" width="17" style="153" customWidth="1"/>
    <col min="2568" max="2568" width="1.42578125" style="153" customWidth="1"/>
    <col min="2569" max="2569" width="8.140625" style="153" customWidth="1"/>
    <col min="2570" max="2570" width="7.7109375" style="153" customWidth="1"/>
    <col min="2571" max="2571" width="7.85546875" style="153" customWidth="1"/>
    <col min="2572" max="2814" width="6.85546875" style="153"/>
    <col min="2815" max="2815" width="1.5703125" style="153" customWidth="1"/>
    <col min="2816" max="2816" width="4.28515625" style="153" customWidth="1"/>
    <col min="2817" max="2817" width="0.28515625" style="153" customWidth="1"/>
    <col min="2818" max="2818" width="6.28515625" style="153" customWidth="1"/>
    <col min="2819" max="2819" width="36.5703125" style="153" customWidth="1"/>
    <col min="2820" max="2820" width="18.28515625" style="153" customWidth="1"/>
    <col min="2821" max="2823" width="17" style="153" customWidth="1"/>
    <col min="2824" max="2824" width="1.42578125" style="153" customWidth="1"/>
    <col min="2825" max="2825" width="8.140625" style="153" customWidth="1"/>
    <col min="2826" max="2826" width="7.7109375" style="153" customWidth="1"/>
    <col min="2827" max="2827" width="7.85546875" style="153" customWidth="1"/>
    <col min="2828" max="3070" width="6.85546875" style="153"/>
    <col min="3071" max="3071" width="1.5703125" style="153" customWidth="1"/>
    <col min="3072" max="3072" width="4.28515625" style="153" customWidth="1"/>
    <col min="3073" max="3073" width="0.28515625" style="153" customWidth="1"/>
    <col min="3074" max="3074" width="6.28515625" style="153" customWidth="1"/>
    <col min="3075" max="3075" width="36.5703125" style="153" customWidth="1"/>
    <col min="3076" max="3076" width="18.28515625" style="153" customWidth="1"/>
    <col min="3077" max="3079" width="17" style="153" customWidth="1"/>
    <col min="3080" max="3080" width="1.42578125" style="153" customWidth="1"/>
    <col min="3081" max="3081" width="8.140625" style="153" customWidth="1"/>
    <col min="3082" max="3082" width="7.7109375" style="153" customWidth="1"/>
    <col min="3083" max="3083" width="7.85546875" style="153" customWidth="1"/>
    <col min="3084" max="3326" width="6.85546875" style="153"/>
    <col min="3327" max="3327" width="1.5703125" style="153" customWidth="1"/>
    <col min="3328" max="3328" width="4.28515625" style="153" customWidth="1"/>
    <col min="3329" max="3329" width="0.28515625" style="153" customWidth="1"/>
    <col min="3330" max="3330" width="6.28515625" style="153" customWidth="1"/>
    <col min="3331" max="3331" width="36.5703125" style="153" customWidth="1"/>
    <col min="3332" max="3332" width="18.28515625" style="153" customWidth="1"/>
    <col min="3333" max="3335" width="17" style="153" customWidth="1"/>
    <col min="3336" max="3336" width="1.42578125" style="153" customWidth="1"/>
    <col min="3337" max="3337" width="8.140625" style="153" customWidth="1"/>
    <col min="3338" max="3338" width="7.7109375" style="153" customWidth="1"/>
    <col min="3339" max="3339" width="7.85546875" style="153" customWidth="1"/>
    <col min="3340" max="3582" width="6.85546875" style="153"/>
    <col min="3583" max="3583" width="1.5703125" style="153" customWidth="1"/>
    <col min="3584" max="3584" width="4.28515625" style="153" customWidth="1"/>
    <col min="3585" max="3585" width="0.28515625" style="153" customWidth="1"/>
    <col min="3586" max="3586" width="6.28515625" style="153" customWidth="1"/>
    <col min="3587" max="3587" width="36.5703125" style="153" customWidth="1"/>
    <col min="3588" max="3588" width="18.28515625" style="153" customWidth="1"/>
    <col min="3589" max="3591" width="17" style="153" customWidth="1"/>
    <col min="3592" max="3592" width="1.42578125" style="153" customWidth="1"/>
    <col min="3593" max="3593" width="8.140625" style="153" customWidth="1"/>
    <col min="3594" max="3594" width="7.7109375" style="153" customWidth="1"/>
    <col min="3595" max="3595" width="7.85546875" style="153" customWidth="1"/>
    <col min="3596" max="3838" width="6.85546875" style="153"/>
    <col min="3839" max="3839" width="1.5703125" style="153" customWidth="1"/>
    <col min="3840" max="3840" width="4.28515625" style="153" customWidth="1"/>
    <col min="3841" max="3841" width="0.28515625" style="153" customWidth="1"/>
    <col min="3842" max="3842" width="6.28515625" style="153" customWidth="1"/>
    <col min="3843" max="3843" width="36.5703125" style="153" customWidth="1"/>
    <col min="3844" max="3844" width="18.28515625" style="153" customWidth="1"/>
    <col min="3845" max="3847" width="17" style="153" customWidth="1"/>
    <col min="3848" max="3848" width="1.42578125" style="153" customWidth="1"/>
    <col min="3849" max="3849" width="8.140625" style="153" customWidth="1"/>
    <col min="3850" max="3850" width="7.7109375" style="153" customWidth="1"/>
    <col min="3851" max="3851" width="7.85546875" style="153" customWidth="1"/>
    <col min="3852" max="4094" width="6.85546875" style="153"/>
    <col min="4095" max="4095" width="1.5703125" style="153" customWidth="1"/>
    <col min="4096" max="4096" width="4.28515625" style="153" customWidth="1"/>
    <col min="4097" max="4097" width="0.28515625" style="153" customWidth="1"/>
    <col min="4098" max="4098" width="6.28515625" style="153" customWidth="1"/>
    <col min="4099" max="4099" width="36.5703125" style="153" customWidth="1"/>
    <col min="4100" max="4100" width="18.28515625" style="153" customWidth="1"/>
    <col min="4101" max="4103" width="17" style="153" customWidth="1"/>
    <col min="4104" max="4104" width="1.42578125" style="153" customWidth="1"/>
    <col min="4105" max="4105" width="8.140625" style="153" customWidth="1"/>
    <col min="4106" max="4106" width="7.7109375" style="153" customWidth="1"/>
    <col min="4107" max="4107" width="7.85546875" style="153" customWidth="1"/>
    <col min="4108" max="4350" width="6.85546875" style="153"/>
    <col min="4351" max="4351" width="1.5703125" style="153" customWidth="1"/>
    <col min="4352" max="4352" width="4.28515625" style="153" customWidth="1"/>
    <col min="4353" max="4353" width="0.28515625" style="153" customWidth="1"/>
    <col min="4354" max="4354" width="6.28515625" style="153" customWidth="1"/>
    <col min="4355" max="4355" width="36.5703125" style="153" customWidth="1"/>
    <col min="4356" max="4356" width="18.28515625" style="153" customWidth="1"/>
    <col min="4357" max="4359" width="17" style="153" customWidth="1"/>
    <col min="4360" max="4360" width="1.42578125" style="153" customWidth="1"/>
    <col min="4361" max="4361" width="8.140625" style="153" customWidth="1"/>
    <col min="4362" max="4362" width="7.7109375" style="153" customWidth="1"/>
    <col min="4363" max="4363" width="7.85546875" style="153" customWidth="1"/>
    <col min="4364" max="4606" width="6.85546875" style="153"/>
    <col min="4607" max="4607" width="1.5703125" style="153" customWidth="1"/>
    <col min="4608" max="4608" width="4.28515625" style="153" customWidth="1"/>
    <col min="4609" max="4609" width="0.28515625" style="153" customWidth="1"/>
    <col min="4610" max="4610" width="6.28515625" style="153" customWidth="1"/>
    <col min="4611" max="4611" width="36.5703125" style="153" customWidth="1"/>
    <col min="4612" max="4612" width="18.28515625" style="153" customWidth="1"/>
    <col min="4613" max="4615" width="17" style="153" customWidth="1"/>
    <col min="4616" max="4616" width="1.42578125" style="153" customWidth="1"/>
    <col min="4617" max="4617" width="8.140625" style="153" customWidth="1"/>
    <col min="4618" max="4618" width="7.7109375" style="153" customWidth="1"/>
    <col min="4619" max="4619" width="7.85546875" style="153" customWidth="1"/>
    <col min="4620" max="4862" width="6.85546875" style="153"/>
    <col min="4863" max="4863" width="1.5703125" style="153" customWidth="1"/>
    <col min="4864" max="4864" width="4.28515625" style="153" customWidth="1"/>
    <col min="4865" max="4865" width="0.28515625" style="153" customWidth="1"/>
    <col min="4866" max="4866" width="6.28515625" style="153" customWidth="1"/>
    <col min="4867" max="4867" width="36.5703125" style="153" customWidth="1"/>
    <col min="4868" max="4868" width="18.28515625" style="153" customWidth="1"/>
    <col min="4869" max="4871" width="17" style="153" customWidth="1"/>
    <col min="4872" max="4872" width="1.42578125" style="153" customWidth="1"/>
    <col min="4873" max="4873" width="8.140625" style="153" customWidth="1"/>
    <col min="4874" max="4874" width="7.7109375" style="153" customWidth="1"/>
    <col min="4875" max="4875" width="7.85546875" style="153" customWidth="1"/>
    <col min="4876" max="5118" width="6.85546875" style="153"/>
    <col min="5119" max="5119" width="1.5703125" style="153" customWidth="1"/>
    <col min="5120" max="5120" width="4.28515625" style="153" customWidth="1"/>
    <col min="5121" max="5121" width="0.28515625" style="153" customWidth="1"/>
    <col min="5122" max="5122" width="6.28515625" style="153" customWidth="1"/>
    <col min="5123" max="5123" width="36.5703125" style="153" customWidth="1"/>
    <col min="5124" max="5124" width="18.28515625" style="153" customWidth="1"/>
    <col min="5125" max="5127" width="17" style="153" customWidth="1"/>
    <col min="5128" max="5128" width="1.42578125" style="153" customWidth="1"/>
    <col min="5129" max="5129" width="8.140625" style="153" customWidth="1"/>
    <col min="5130" max="5130" width="7.7109375" style="153" customWidth="1"/>
    <col min="5131" max="5131" width="7.85546875" style="153" customWidth="1"/>
    <col min="5132" max="5374" width="6.85546875" style="153"/>
    <col min="5375" max="5375" width="1.5703125" style="153" customWidth="1"/>
    <col min="5376" max="5376" width="4.28515625" style="153" customWidth="1"/>
    <col min="5377" max="5377" width="0.28515625" style="153" customWidth="1"/>
    <col min="5378" max="5378" width="6.28515625" style="153" customWidth="1"/>
    <col min="5379" max="5379" width="36.5703125" style="153" customWidth="1"/>
    <col min="5380" max="5380" width="18.28515625" style="153" customWidth="1"/>
    <col min="5381" max="5383" width="17" style="153" customWidth="1"/>
    <col min="5384" max="5384" width="1.42578125" style="153" customWidth="1"/>
    <col min="5385" max="5385" width="8.140625" style="153" customWidth="1"/>
    <col min="5386" max="5386" width="7.7109375" style="153" customWidth="1"/>
    <col min="5387" max="5387" width="7.85546875" style="153" customWidth="1"/>
    <col min="5388" max="5630" width="6.85546875" style="153"/>
    <col min="5631" max="5631" width="1.5703125" style="153" customWidth="1"/>
    <col min="5632" max="5632" width="4.28515625" style="153" customWidth="1"/>
    <col min="5633" max="5633" width="0.28515625" style="153" customWidth="1"/>
    <col min="5634" max="5634" width="6.28515625" style="153" customWidth="1"/>
    <col min="5635" max="5635" width="36.5703125" style="153" customWidth="1"/>
    <col min="5636" max="5636" width="18.28515625" style="153" customWidth="1"/>
    <col min="5637" max="5639" width="17" style="153" customWidth="1"/>
    <col min="5640" max="5640" width="1.42578125" style="153" customWidth="1"/>
    <col min="5641" max="5641" width="8.140625" style="153" customWidth="1"/>
    <col min="5642" max="5642" width="7.7109375" style="153" customWidth="1"/>
    <col min="5643" max="5643" width="7.85546875" style="153" customWidth="1"/>
    <col min="5644" max="5886" width="6.85546875" style="153"/>
    <col min="5887" max="5887" width="1.5703125" style="153" customWidth="1"/>
    <col min="5888" max="5888" width="4.28515625" style="153" customWidth="1"/>
    <col min="5889" max="5889" width="0.28515625" style="153" customWidth="1"/>
    <col min="5890" max="5890" width="6.28515625" style="153" customWidth="1"/>
    <col min="5891" max="5891" width="36.5703125" style="153" customWidth="1"/>
    <col min="5892" max="5892" width="18.28515625" style="153" customWidth="1"/>
    <col min="5893" max="5895" width="17" style="153" customWidth="1"/>
    <col min="5896" max="5896" width="1.42578125" style="153" customWidth="1"/>
    <col min="5897" max="5897" width="8.140625" style="153" customWidth="1"/>
    <col min="5898" max="5898" width="7.7109375" style="153" customWidth="1"/>
    <col min="5899" max="5899" width="7.85546875" style="153" customWidth="1"/>
    <col min="5900" max="6142" width="6.85546875" style="153"/>
    <col min="6143" max="6143" width="1.5703125" style="153" customWidth="1"/>
    <col min="6144" max="6144" width="4.28515625" style="153" customWidth="1"/>
    <col min="6145" max="6145" width="0.28515625" style="153" customWidth="1"/>
    <col min="6146" max="6146" width="6.28515625" style="153" customWidth="1"/>
    <col min="6147" max="6147" width="36.5703125" style="153" customWidth="1"/>
    <col min="6148" max="6148" width="18.28515625" style="153" customWidth="1"/>
    <col min="6149" max="6151" width="17" style="153" customWidth="1"/>
    <col min="6152" max="6152" width="1.42578125" style="153" customWidth="1"/>
    <col min="6153" max="6153" width="8.140625" style="153" customWidth="1"/>
    <col min="6154" max="6154" width="7.7109375" style="153" customWidth="1"/>
    <col min="6155" max="6155" width="7.85546875" style="153" customWidth="1"/>
    <col min="6156" max="6398" width="6.85546875" style="153"/>
    <col min="6399" max="6399" width="1.5703125" style="153" customWidth="1"/>
    <col min="6400" max="6400" width="4.28515625" style="153" customWidth="1"/>
    <col min="6401" max="6401" width="0.28515625" style="153" customWidth="1"/>
    <col min="6402" max="6402" width="6.28515625" style="153" customWidth="1"/>
    <col min="6403" max="6403" width="36.5703125" style="153" customWidth="1"/>
    <col min="6404" max="6404" width="18.28515625" style="153" customWidth="1"/>
    <col min="6405" max="6407" width="17" style="153" customWidth="1"/>
    <col min="6408" max="6408" width="1.42578125" style="153" customWidth="1"/>
    <col min="6409" max="6409" width="8.140625" style="153" customWidth="1"/>
    <col min="6410" max="6410" width="7.7109375" style="153" customWidth="1"/>
    <col min="6411" max="6411" width="7.85546875" style="153" customWidth="1"/>
    <col min="6412" max="6654" width="6.85546875" style="153"/>
    <col min="6655" max="6655" width="1.5703125" style="153" customWidth="1"/>
    <col min="6656" max="6656" width="4.28515625" style="153" customWidth="1"/>
    <col min="6657" max="6657" width="0.28515625" style="153" customWidth="1"/>
    <col min="6658" max="6658" width="6.28515625" style="153" customWidth="1"/>
    <col min="6659" max="6659" width="36.5703125" style="153" customWidth="1"/>
    <col min="6660" max="6660" width="18.28515625" style="153" customWidth="1"/>
    <col min="6661" max="6663" width="17" style="153" customWidth="1"/>
    <col min="6664" max="6664" width="1.42578125" style="153" customWidth="1"/>
    <col min="6665" max="6665" width="8.140625" style="153" customWidth="1"/>
    <col min="6666" max="6666" width="7.7109375" style="153" customWidth="1"/>
    <col min="6667" max="6667" width="7.85546875" style="153" customWidth="1"/>
    <col min="6668" max="6910" width="6.85546875" style="153"/>
    <col min="6911" max="6911" width="1.5703125" style="153" customWidth="1"/>
    <col min="6912" max="6912" width="4.28515625" style="153" customWidth="1"/>
    <col min="6913" max="6913" width="0.28515625" style="153" customWidth="1"/>
    <col min="6914" max="6914" width="6.28515625" style="153" customWidth="1"/>
    <col min="6915" max="6915" width="36.5703125" style="153" customWidth="1"/>
    <col min="6916" max="6916" width="18.28515625" style="153" customWidth="1"/>
    <col min="6917" max="6919" width="17" style="153" customWidth="1"/>
    <col min="6920" max="6920" width="1.42578125" style="153" customWidth="1"/>
    <col min="6921" max="6921" width="8.140625" style="153" customWidth="1"/>
    <col min="6922" max="6922" width="7.7109375" style="153" customWidth="1"/>
    <col min="6923" max="6923" width="7.85546875" style="153" customWidth="1"/>
    <col min="6924" max="7166" width="6.85546875" style="153"/>
    <col min="7167" max="7167" width="1.5703125" style="153" customWidth="1"/>
    <col min="7168" max="7168" width="4.28515625" style="153" customWidth="1"/>
    <col min="7169" max="7169" width="0.28515625" style="153" customWidth="1"/>
    <col min="7170" max="7170" width="6.28515625" style="153" customWidth="1"/>
    <col min="7171" max="7171" width="36.5703125" style="153" customWidth="1"/>
    <col min="7172" max="7172" width="18.28515625" style="153" customWidth="1"/>
    <col min="7173" max="7175" width="17" style="153" customWidth="1"/>
    <col min="7176" max="7176" width="1.42578125" style="153" customWidth="1"/>
    <col min="7177" max="7177" width="8.140625" style="153" customWidth="1"/>
    <col min="7178" max="7178" width="7.7109375" style="153" customWidth="1"/>
    <col min="7179" max="7179" width="7.85546875" style="153" customWidth="1"/>
    <col min="7180" max="7422" width="6.85546875" style="153"/>
    <col min="7423" max="7423" width="1.5703125" style="153" customWidth="1"/>
    <col min="7424" max="7424" width="4.28515625" style="153" customWidth="1"/>
    <col min="7425" max="7425" width="0.28515625" style="153" customWidth="1"/>
    <col min="7426" max="7426" width="6.28515625" style="153" customWidth="1"/>
    <col min="7427" max="7427" width="36.5703125" style="153" customWidth="1"/>
    <col min="7428" max="7428" width="18.28515625" style="153" customWidth="1"/>
    <col min="7429" max="7431" width="17" style="153" customWidth="1"/>
    <col min="7432" max="7432" width="1.42578125" style="153" customWidth="1"/>
    <col min="7433" max="7433" width="8.140625" style="153" customWidth="1"/>
    <col min="7434" max="7434" width="7.7109375" style="153" customWidth="1"/>
    <col min="7435" max="7435" width="7.85546875" style="153" customWidth="1"/>
    <col min="7436" max="7678" width="6.85546875" style="153"/>
    <col min="7679" max="7679" width="1.5703125" style="153" customWidth="1"/>
    <col min="7680" max="7680" width="4.28515625" style="153" customWidth="1"/>
    <col min="7681" max="7681" width="0.28515625" style="153" customWidth="1"/>
    <col min="7682" max="7682" width="6.28515625" style="153" customWidth="1"/>
    <col min="7683" max="7683" width="36.5703125" style="153" customWidth="1"/>
    <col min="7684" max="7684" width="18.28515625" style="153" customWidth="1"/>
    <col min="7685" max="7687" width="17" style="153" customWidth="1"/>
    <col min="7688" max="7688" width="1.42578125" style="153" customWidth="1"/>
    <col min="7689" max="7689" width="8.140625" style="153" customWidth="1"/>
    <col min="7690" max="7690" width="7.7109375" style="153" customWidth="1"/>
    <col min="7691" max="7691" width="7.85546875" style="153" customWidth="1"/>
    <col min="7692" max="7934" width="6.85546875" style="153"/>
    <col min="7935" max="7935" width="1.5703125" style="153" customWidth="1"/>
    <col min="7936" max="7936" width="4.28515625" style="153" customWidth="1"/>
    <col min="7937" max="7937" width="0.28515625" style="153" customWidth="1"/>
    <col min="7938" max="7938" width="6.28515625" style="153" customWidth="1"/>
    <col min="7939" max="7939" width="36.5703125" style="153" customWidth="1"/>
    <col min="7940" max="7940" width="18.28515625" style="153" customWidth="1"/>
    <col min="7941" max="7943" width="17" style="153" customWidth="1"/>
    <col min="7944" max="7944" width="1.42578125" style="153" customWidth="1"/>
    <col min="7945" max="7945" width="8.140625" style="153" customWidth="1"/>
    <col min="7946" max="7946" width="7.7109375" style="153" customWidth="1"/>
    <col min="7947" max="7947" width="7.85546875" style="153" customWidth="1"/>
    <col min="7948" max="8190" width="6.85546875" style="153"/>
    <col min="8191" max="8191" width="1.5703125" style="153" customWidth="1"/>
    <col min="8192" max="8192" width="4.28515625" style="153" customWidth="1"/>
    <col min="8193" max="8193" width="0.28515625" style="153" customWidth="1"/>
    <col min="8194" max="8194" width="6.28515625" style="153" customWidth="1"/>
    <col min="8195" max="8195" width="36.5703125" style="153" customWidth="1"/>
    <col min="8196" max="8196" width="18.28515625" style="153" customWidth="1"/>
    <col min="8197" max="8199" width="17" style="153" customWidth="1"/>
    <col min="8200" max="8200" width="1.42578125" style="153" customWidth="1"/>
    <col min="8201" max="8201" width="8.140625" style="153" customWidth="1"/>
    <col min="8202" max="8202" width="7.7109375" style="153" customWidth="1"/>
    <col min="8203" max="8203" width="7.85546875" style="153" customWidth="1"/>
    <col min="8204" max="8446" width="6.85546875" style="153"/>
    <col min="8447" max="8447" width="1.5703125" style="153" customWidth="1"/>
    <col min="8448" max="8448" width="4.28515625" style="153" customWidth="1"/>
    <col min="8449" max="8449" width="0.28515625" style="153" customWidth="1"/>
    <col min="8450" max="8450" width="6.28515625" style="153" customWidth="1"/>
    <col min="8451" max="8451" width="36.5703125" style="153" customWidth="1"/>
    <col min="8452" max="8452" width="18.28515625" style="153" customWidth="1"/>
    <col min="8453" max="8455" width="17" style="153" customWidth="1"/>
    <col min="8456" max="8456" width="1.42578125" style="153" customWidth="1"/>
    <col min="8457" max="8457" width="8.140625" style="153" customWidth="1"/>
    <col min="8458" max="8458" width="7.7109375" style="153" customWidth="1"/>
    <col min="8459" max="8459" width="7.85546875" style="153" customWidth="1"/>
    <col min="8460" max="8702" width="6.85546875" style="153"/>
    <col min="8703" max="8703" width="1.5703125" style="153" customWidth="1"/>
    <col min="8704" max="8704" width="4.28515625" style="153" customWidth="1"/>
    <col min="8705" max="8705" width="0.28515625" style="153" customWidth="1"/>
    <col min="8706" max="8706" width="6.28515625" style="153" customWidth="1"/>
    <col min="8707" max="8707" width="36.5703125" style="153" customWidth="1"/>
    <col min="8708" max="8708" width="18.28515625" style="153" customWidth="1"/>
    <col min="8709" max="8711" width="17" style="153" customWidth="1"/>
    <col min="8712" max="8712" width="1.42578125" style="153" customWidth="1"/>
    <col min="8713" max="8713" width="8.140625" style="153" customWidth="1"/>
    <col min="8714" max="8714" width="7.7109375" style="153" customWidth="1"/>
    <col min="8715" max="8715" width="7.85546875" style="153" customWidth="1"/>
    <col min="8716" max="8958" width="6.85546875" style="153"/>
    <col min="8959" max="8959" width="1.5703125" style="153" customWidth="1"/>
    <col min="8960" max="8960" width="4.28515625" style="153" customWidth="1"/>
    <col min="8961" max="8961" width="0.28515625" style="153" customWidth="1"/>
    <col min="8962" max="8962" width="6.28515625" style="153" customWidth="1"/>
    <col min="8963" max="8963" width="36.5703125" style="153" customWidth="1"/>
    <col min="8964" max="8964" width="18.28515625" style="153" customWidth="1"/>
    <col min="8965" max="8967" width="17" style="153" customWidth="1"/>
    <col min="8968" max="8968" width="1.42578125" style="153" customWidth="1"/>
    <col min="8969" max="8969" width="8.140625" style="153" customWidth="1"/>
    <col min="8970" max="8970" width="7.7109375" style="153" customWidth="1"/>
    <col min="8971" max="8971" width="7.85546875" style="153" customWidth="1"/>
    <col min="8972" max="9214" width="6.85546875" style="153"/>
    <col min="9215" max="9215" width="1.5703125" style="153" customWidth="1"/>
    <col min="9216" max="9216" width="4.28515625" style="153" customWidth="1"/>
    <col min="9217" max="9217" width="0.28515625" style="153" customWidth="1"/>
    <col min="9218" max="9218" width="6.28515625" style="153" customWidth="1"/>
    <col min="9219" max="9219" width="36.5703125" style="153" customWidth="1"/>
    <col min="9220" max="9220" width="18.28515625" style="153" customWidth="1"/>
    <col min="9221" max="9223" width="17" style="153" customWidth="1"/>
    <col min="9224" max="9224" width="1.42578125" style="153" customWidth="1"/>
    <col min="9225" max="9225" width="8.140625" style="153" customWidth="1"/>
    <col min="9226" max="9226" width="7.7109375" style="153" customWidth="1"/>
    <col min="9227" max="9227" width="7.85546875" style="153" customWidth="1"/>
    <col min="9228" max="9470" width="6.85546875" style="153"/>
    <col min="9471" max="9471" width="1.5703125" style="153" customWidth="1"/>
    <col min="9472" max="9472" width="4.28515625" style="153" customWidth="1"/>
    <col min="9473" max="9473" width="0.28515625" style="153" customWidth="1"/>
    <col min="9474" max="9474" width="6.28515625" style="153" customWidth="1"/>
    <col min="9475" max="9475" width="36.5703125" style="153" customWidth="1"/>
    <col min="9476" max="9476" width="18.28515625" style="153" customWidth="1"/>
    <col min="9477" max="9479" width="17" style="153" customWidth="1"/>
    <col min="9480" max="9480" width="1.42578125" style="153" customWidth="1"/>
    <col min="9481" max="9481" width="8.140625" style="153" customWidth="1"/>
    <col min="9482" max="9482" width="7.7109375" style="153" customWidth="1"/>
    <col min="9483" max="9483" width="7.85546875" style="153" customWidth="1"/>
    <col min="9484" max="9726" width="6.85546875" style="153"/>
    <col min="9727" max="9727" width="1.5703125" style="153" customWidth="1"/>
    <col min="9728" max="9728" width="4.28515625" style="153" customWidth="1"/>
    <col min="9729" max="9729" width="0.28515625" style="153" customWidth="1"/>
    <col min="9730" max="9730" width="6.28515625" style="153" customWidth="1"/>
    <col min="9731" max="9731" width="36.5703125" style="153" customWidth="1"/>
    <col min="9732" max="9732" width="18.28515625" style="153" customWidth="1"/>
    <col min="9733" max="9735" width="17" style="153" customWidth="1"/>
    <col min="9736" max="9736" width="1.42578125" style="153" customWidth="1"/>
    <col min="9737" max="9737" width="8.140625" style="153" customWidth="1"/>
    <col min="9738" max="9738" width="7.7109375" style="153" customWidth="1"/>
    <col min="9739" max="9739" width="7.85546875" style="153" customWidth="1"/>
    <col min="9740" max="9982" width="6.85546875" style="153"/>
    <col min="9983" max="9983" width="1.5703125" style="153" customWidth="1"/>
    <col min="9984" max="9984" width="4.28515625" style="153" customWidth="1"/>
    <col min="9985" max="9985" width="0.28515625" style="153" customWidth="1"/>
    <col min="9986" max="9986" width="6.28515625" style="153" customWidth="1"/>
    <col min="9987" max="9987" width="36.5703125" style="153" customWidth="1"/>
    <col min="9988" max="9988" width="18.28515625" style="153" customWidth="1"/>
    <col min="9989" max="9991" width="17" style="153" customWidth="1"/>
    <col min="9992" max="9992" width="1.42578125" style="153" customWidth="1"/>
    <col min="9993" max="9993" width="8.140625" style="153" customWidth="1"/>
    <col min="9994" max="9994" width="7.7109375" style="153" customWidth="1"/>
    <col min="9995" max="9995" width="7.85546875" style="153" customWidth="1"/>
    <col min="9996" max="10238" width="6.85546875" style="153"/>
    <col min="10239" max="10239" width="1.5703125" style="153" customWidth="1"/>
    <col min="10240" max="10240" width="4.28515625" style="153" customWidth="1"/>
    <col min="10241" max="10241" width="0.28515625" style="153" customWidth="1"/>
    <col min="10242" max="10242" width="6.28515625" style="153" customWidth="1"/>
    <col min="10243" max="10243" width="36.5703125" style="153" customWidth="1"/>
    <col min="10244" max="10244" width="18.28515625" style="153" customWidth="1"/>
    <col min="10245" max="10247" width="17" style="153" customWidth="1"/>
    <col min="10248" max="10248" width="1.42578125" style="153" customWidth="1"/>
    <col min="10249" max="10249" width="8.140625" style="153" customWidth="1"/>
    <col min="10250" max="10250" width="7.7109375" style="153" customWidth="1"/>
    <col min="10251" max="10251" width="7.85546875" style="153" customWidth="1"/>
    <col min="10252" max="10494" width="6.85546875" style="153"/>
    <col min="10495" max="10495" width="1.5703125" style="153" customWidth="1"/>
    <col min="10496" max="10496" width="4.28515625" style="153" customWidth="1"/>
    <col min="10497" max="10497" width="0.28515625" style="153" customWidth="1"/>
    <col min="10498" max="10498" width="6.28515625" style="153" customWidth="1"/>
    <col min="10499" max="10499" width="36.5703125" style="153" customWidth="1"/>
    <col min="10500" max="10500" width="18.28515625" style="153" customWidth="1"/>
    <col min="10501" max="10503" width="17" style="153" customWidth="1"/>
    <col min="10504" max="10504" width="1.42578125" style="153" customWidth="1"/>
    <col min="10505" max="10505" width="8.140625" style="153" customWidth="1"/>
    <col min="10506" max="10506" width="7.7109375" style="153" customWidth="1"/>
    <col min="10507" max="10507" width="7.85546875" style="153" customWidth="1"/>
    <col min="10508" max="10750" width="6.85546875" style="153"/>
    <col min="10751" max="10751" width="1.5703125" style="153" customWidth="1"/>
    <col min="10752" max="10752" width="4.28515625" style="153" customWidth="1"/>
    <col min="10753" max="10753" width="0.28515625" style="153" customWidth="1"/>
    <col min="10754" max="10754" width="6.28515625" style="153" customWidth="1"/>
    <col min="10755" max="10755" width="36.5703125" style="153" customWidth="1"/>
    <col min="10756" max="10756" width="18.28515625" style="153" customWidth="1"/>
    <col min="10757" max="10759" width="17" style="153" customWidth="1"/>
    <col min="10760" max="10760" width="1.42578125" style="153" customWidth="1"/>
    <col min="10761" max="10761" width="8.140625" style="153" customWidth="1"/>
    <col min="10762" max="10762" width="7.7109375" style="153" customWidth="1"/>
    <col min="10763" max="10763" width="7.85546875" style="153" customWidth="1"/>
    <col min="10764" max="11006" width="6.85546875" style="153"/>
    <col min="11007" max="11007" width="1.5703125" style="153" customWidth="1"/>
    <col min="11008" max="11008" width="4.28515625" style="153" customWidth="1"/>
    <col min="11009" max="11009" width="0.28515625" style="153" customWidth="1"/>
    <col min="11010" max="11010" width="6.28515625" style="153" customWidth="1"/>
    <col min="11011" max="11011" width="36.5703125" style="153" customWidth="1"/>
    <col min="11012" max="11012" width="18.28515625" style="153" customWidth="1"/>
    <col min="11013" max="11015" width="17" style="153" customWidth="1"/>
    <col min="11016" max="11016" width="1.42578125" style="153" customWidth="1"/>
    <col min="11017" max="11017" width="8.140625" style="153" customWidth="1"/>
    <col min="11018" max="11018" width="7.7109375" style="153" customWidth="1"/>
    <col min="11019" max="11019" width="7.85546875" style="153" customWidth="1"/>
    <col min="11020" max="11262" width="6.85546875" style="153"/>
    <col min="11263" max="11263" width="1.5703125" style="153" customWidth="1"/>
    <col min="11264" max="11264" width="4.28515625" style="153" customWidth="1"/>
    <col min="11265" max="11265" width="0.28515625" style="153" customWidth="1"/>
    <col min="11266" max="11266" width="6.28515625" style="153" customWidth="1"/>
    <col min="11267" max="11267" width="36.5703125" style="153" customWidth="1"/>
    <col min="11268" max="11268" width="18.28515625" style="153" customWidth="1"/>
    <col min="11269" max="11271" width="17" style="153" customWidth="1"/>
    <col min="11272" max="11272" width="1.42578125" style="153" customWidth="1"/>
    <col min="11273" max="11273" width="8.140625" style="153" customWidth="1"/>
    <col min="11274" max="11274" width="7.7109375" style="153" customWidth="1"/>
    <col min="11275" max="11275" width="7.85546875" style="153" customWidth="1"/>
    <col min="11276" max="11518" width="6.85546875" style="153"/>
    <col min="11519" max="11519" width="1.5703125" style="153" customWidth="1"/>
    <col min="11520" max="11520" width="4.28515625" style="153" customWidth="1"/>
    <col min="11521" max="11521" width="0.28515625" style="153" customWidth="1"/>
    <col min="11522" max="11522" width="6.28515625" style="153" customWidth="1"/>
    <col min="11523" max="11523" width="36.5703125" style="153" customWidth="1"/>
    <col min="11524" max="11524" width="18.28515625" style="153" customWidth="1"/>
    <col min="11525" max="11527" width="17" style="153" customWidth="1"/>
    <col min="11528" max="11528" width="1.42578125" style="153" customWidth="1"/>
    <col min="11529" max="11529" width="8.140625" style="153" customWidth="1"/>
    <col min="11530" max="11530" width="7.7109375" style="153" customWidth="1"/>
    <col min="11531" max="11531" width="7.85546875" style="153" customWidth="1"/>
    <col min="11532" max="11774" width="6.85546875" style="153"/>
    <col min="11775" max="11775" width="1.5703125" style="153" customWidth="1"/>
    <col min="11776" max="11776" width="4.28515625" style="153" customWidth="1"/>
    <col min="11777" max="11777" width="0.28515625" style="153" customWidth="1"/>
    <col min="11778" max="11778" width="6.28515625" style="153" customWidth="1"/>
    <col min="11779" max="11779" width="36.5703125" style="153" customWidth="1"/>
    <col min="11780" max="11780" width="18.28515625" style="153" customWidth="1"/>
    <col min="11781" max="11783" width="17" style="153" customWidth="1"/>
    <col min="11784" max="11784" width="1.42578125" style="153" customWidth="1"/>
    <col min="11785" max="11785" width="8.140625" style="153" customWidth="1"/>
    <col min="11786" max="11786" width="7.7109375" style="153" customWidth="1"/>
    <col min="11787" max="11787" width="7.85546875" style="153" customWidth="1"/>
    <col min="11788" max="12030" width="6.85546875" style="153"/>
    <col min="12031" max="12031" width="1.5703125" style="153" customWidth="1"/>
    <col min="12032" max="12032" width="4.28515625" style="153" customWidth="1"/>
    <col min="12033" max="12033" width="0.28515625" style="153" customWidth="1"/>
    <col min="12034" max="12034" width="6.28515625" style="153" customWidth="1"/>
    <col min="12035" max="12035" width="36.5703125" style="153" customWidth="1"/>
    <col min="12036" max="12036" width="18.28515625" style="153" customWidth="1"/>
    <col min="12037" max="12039" width="17" style="153" customWidth="1"/>
    <col min="12040" max="12040" width="1.42578125" style="153" customWidth="1"/>
    <col min="12041" max="12041" width="8.140625" style="153" customWidth="1"/>
    <col min="12042" max="12042" width="7.7109375" style="153" customWidth="1"/>
    <col min="12043" max="12043" width="7.85546875" style="153" customWidth="1"/>
    <col min="12044" max="12286" width="6.85546875" style="153"/>
    <col min="12287" max="12287" width="1.5703125" style="153" customWidth="1"/>
    <col min="12288" max="12288" width="4.28515625" style="153" customWidth="1"/>
    <col min="12289" max="12289" width="0.28515625" style="153" customWidth="1"/>
    <col min="12290" max="12290" width="6.28515625" style="153" customWidth="1"/>
    <col min="12291" max="12291" width="36.5703125" style="153" customWidth="1"/>
    <col min="12292" max="12292" width="18.28515625" style="153" customWidth="1"/>
    <col min="12293" max="12295" width="17" style="153" customWidth="1"/>
    <col min="12296" max="12296" width="1.42578125" style="153" customWidth="1"/>
    <col min="12297" max="12297" width="8.140625" style="153" customWidth="1"/>
    <col min="12298" max="12298" width="7.7109375" style="153" customWidth="1"/>
    <col min="12299" max="12299" width="7.85546875" style="153" customWidth="1"/>
    <col min="12300" max="12542" width="6.85546875" style="153"/>
    <col min="12543" max="12543" width="1.5703125" style="153" customWidth="1"/>
    <col min="12544" max="12544" width="4.28515625" style="153" customWidth="1"/>
    <col min="12545" max="12545" width="0.28515625" style="153" customWidth="1"/>
    <col min="12546" max="12546" width="6.28515625" style="153" customWidth="1"/>
    <col min="12547" max="12547" width="36.5703125" style="153" customWidth="1"/>
    <col min="12548" max="12548" width="18.28515625" style="153" customWidth="1"/>
    <col min="12549" max="12551" width="17" style="153" customWidth="1"/>
    <col min="12552" max="12552" width="1.42578125" style="153" customWidth="1"/>
    <col min="12553" max="12553" width="8.140625" style="153" customWidth="1"/>
    <col min="12554" max="12554" width="7.7109375" style="153" customWidth="1"/>
    <col min="12555" max="12555" width="7.85546875" style="153" customWidth="1"/>
    <col min="12556" max="12798" width="6.85546875" style="153"/>
    <col min="12799" max="12799" width="1.5703125" style="153" customWidth="1"/>
    <col min="12800" max="12800" width="4.28515625" style="153" customWidth="1"/>
    <col min="12801" max="12801" width="0.28515625" style="153" customWidth="1"/>
    <col min="12802" max="12802" width="6.28515625" style="153" customWidth="1"/>
    <col min="12803" max="12803" width="36.5703125" style="153" customWidth="1"/>
    <col min="12804" max="12804" width="18.28515625" style="153" customWidth="1"/>
    <col min="12805" max="12807" width="17" style="153" customWidth="1"/>
    <col min="12808" max="12808" width="1.42578125" style="153" customWidth="1"/>
    <col min="12809" max="12809" width="8.140625" style="153" customWidth="1"/>
    <col min="12810" max="12810" width="7.7109375" style="153" customWidth="1"/>
    <col min="12811" max="12811" width="7.85546875" style="153" customWidth="1"/>
    <col min="12812" max="13054" width="6.85546875" style="153"/>
    <col min="13055" max="13055" width="1.5703125" style="153" customWidth="1"/>
    <col min="13056" max="13056" width="4.28515625" style="153" customWidth="1"/>
    <col min="13057" max="13057" width="0.28515625" style="153" customWidth="1"/>
    <col min="13058" max="13058" width="6.28515625" style="153" customWidth="1"/>
    <col min="13059" max="13059" width="36.5703125" style="153" customWidth="1"/>
    <col min="13060" max="13060" width="18.28515625" style="153" customWidth="1"/>
    <col min="13061" max="13063" width="17" style="153" customWidth="1"/>
    <col min="13064" max="13064" width="1.42578125" style="153" customWidth="1"/>
    <col min="13065" max="13065" width="8.140625" style="153" customWidth="1"/>
    <col min="13066" max="13066" width="7.7109375" style="153" customWidth="1"/>
    <col min="13067" max="13067" width="7.85546875" style="153" customWidth="1"/>
    <col min="13068" max="13310" width="6.85546875" style="153"/>
    <col min="13311" max="13311" width="1.5703125" style="153" customWidth="1"/>
    <col min="13312" max="13312" width="4.28515625" style="153" customWidth="1"/>
    <col min="13313" max="13313" width="0.28515625" style="153" customWidth="1"/>
    <col min="13314" max="13314" width="6.28515625" style="153" customWidth="1"/>
    <col min="13315" max="13315" width="36.5703125" style="153" customWidth="1"/>
    <col min="13316" max="13316" width="18.28515625" style="153" customWidth="1"/>
    <col min="13317" max="13319" width="17" style="153" customWidth="1"/>
    <col min="13320" max="13320" width="1.42578125" style="153" customWidth="1"/>
    <col min="13321" max="13321" width="8.140625" style="153" customWidth="1"/>
    <col min="13322" max="13322" width="7.7109375" style="153" customWidth="1"/>
    <col min="13323" max="13323" width="7.85546875" style="153" customWidth="1"/>
    <col min="13324" max="13566" width="6.85546875" style="153"/>
    <col min="13567" max="13567" width="1.5703125" style="153" customWidth="1"/>
    <col min="13568" max="13568" width="4.28515625" style="153" customWidth="1"/>
    <col min="13569" max="13569" width="0.28515625" style="153" customWidth="1"/>
    <col min="13570" max="13570" width="6.28515625" style="153" customWidth="1"/>
    <col min="13571" max="13571" width="36.5703125" style="153" customWidth="1"/>
    <col min="13572" max="13572" width="18.28515625" style="153" customWidth="1"/>
    <col min="13573" max="13575" width="17" style="153" customWidth="1"/>
    <col min="13576" max="13576" width="1.42578125" style="153" customWidth="1"/>
    <col min="13577" max="13577" width="8.140625" style="153" customWidth="1"/>
    <col min="13578" max="13578" width="7.7109375" style="153" customWidth="1"/>
    <col min="13579" max="13579" width="7.85546875" style="153" customWidth="1"/>
    <col min="13580" max="13822" width="6.85546875" style="153"/>
    <col min="13823" max="13823" width="1.5703125" style="153" customWidth="1"/>
    <col min="13824" max="13824" width="4.28515625" style="153" customWidth="1"/>
    <col min="13825" max="13825" width="0.28515625" style="153" customWidth="1"/>
    <col min="13826" max="13826" width="6.28515625" style="153" customWidth="1"/>
    <col min="13827" max="13827" width="36.5703125" style="153" customWidth="1"/>
    <col min="13828" max="13828" width="18.28515625" style="153" customWidth="1"/>
    <col min="13829" max="13831" width="17" style="153" customWidth="1"/>
    <col min="13832" max="13832" width="1.42578125" style="153" customWidth="1"/>
    <col min="13833" max="13833" width="8.140625" style="153" customWidth="1"/>
    <col min="13834" max="13834" width="7.7109375" style="153" customWidth="1"/>
    <col min="13835" max="13835" width="7.85546875" style="153" customWidth="1"/>
    <col min="13836" max="14078" width="6.85546875" style="153"/>
    <col min="14079" max="14079" width="1.5703125" style="153" customWidth="1"/>
    <col min="14080" max="14080" width="4.28515625" style="153" customWidth="1"/>
    <col min="14081" max="14081" width="0.28515625" style="153" customWidth="1"/>
    <col min="14082" max="14082" width="6.28515625" style="153" customWidth="1"/>
    <col min="14083" max="14083" width="36.5703125" style="153" customWidth="1"/>
    <col min="14084" max="14084" width="18.28515625" style="153" customWidth="1"/>
    <col min="14085" max="14087" width="17" style="153" customWidth="1"/>
    <col min="14088" max="14088" width="1.42578125" style="153" customWidth="1"/>
    <col min="14089" max="14089" width="8.140625" style="153" customWidth="1"/>
    <col min="14090" max="14090" width="7.7109375" style="153" customWidth="1"/>
    <col min="14091" max="14091" width="7.85546875" style="153" customWidth="1"/>
    <col min="14092" max="14334" width="6.85546875" style="153"/>
    <col min="14335" max="14335" width="1.5703125" style="153" customWidth="1"/>
    <col min="14336" max="14336" width="4.28515625" style="153" customWidth="1"/>
    <col min="14337" max="14337" width="0.28515625" style="153" customWidth="1"/>
    <col min="14338" max="14338" width="6.28515625" style="153" customWidth="1"/>
    <col min="14339" max="14339" width="36.5703125" style="153" customWidth="1"/>
    <col min="14340" max="14340" width="18.28515625" style="153" customWidth="1"/>
    <col min="14341" max="14343" width="17" style="153" customWidth="1"/>
    <col min="14344" max="14344" width="1.42578125" style="153" customWidth="1"/>
    <col min="14345" max="14345" width="8.140625" style="153" customWidth="1"/>
    <col min="14346" max="14346" width="7.7109375" style="153" customWidth="1"/>
    <col min="14347" max="14347" width="7.85546875" style="153" customWidth="1"/>
    <col min="14348" max="14590" width="6.85546875" style="153"/>
    <col min="14591" max="14591" width="1.5703125" style="153" customWidth="1"/>
    <col min="14592" max="14592" width="4.28515625" style="153" customWidth="1"/>
    <col min="14593" max="14593" width="0.28515625" style="153" customWidth="1"/>
    <col min="14594" max="14594" width="6.28515625" style="153" customWidth="1"/>
    <col min="14595" max="14595" width="36.5703125" style="153" customWidth="1"/>
    <col min="14596" max="14596" width="18.28515625" style="153" customWidth="1"/>
    <col min="14597" max="14599" width="17" style="153" customWidth="1"/>
    <col min="14600" max="14600" width="1.42578125" style="153" customWidth="1"/>
    <col min="14601" max="14601" width="8.140625" style="153" customWidth="1"/>
    <col min="14602" max="14602" width="7.7109375" style="153" customWidth="1"/>
    <col min="14603" max="14603" width="7.85546875" style="153" customWidth="1"/>
    <col min="14604" max="14846" width="6.85546875" style="153"/>
    <col min="14847" max="14847" width="1.5703125" style="153" customWidth="1"/>
    <col min="14848" max="14848" width="4.28515625" style="153" customWidth="1"/>
    <col min="14849" max="14849" width="0.28515625" style="153" customWidth="1"/>
    <col min="14850" max="14850" width="6.28515625" style="153" customWidth="1"/>
    <col min="14851" max="14851" width="36.5703125" style="153" customWidth="1"/>
    <col min="14852" max="14852" width="18.28515625" style="153" customWidth="1"/>
    <col min="14853" max="14855" width="17" style="153" customWidth="1"/>
    <col min="14856" max="14856" width="1.42578125" style="153" customWidth="1"/>
    <col min="14857" max="14857" width="8.140625" style="153" customWidth="1"/>
    <col min="14858" max="14858" width="7.7109375" style="153" customWidth="1"/>
    <col min="14859" max="14859" width="7.85546875" style="153" customWidth="1"/>
    <col min="14860" max="15102" width="6.85546875" style="153"/>
    <col min="15103" max="15103" width="1.5703125" style="153" customWidth="1"/>
    <col min="15104" max="15104" width="4.28515625" style="153" customWidth="1"/>
    <col min="15105" max="15105" width="0.28515625" style="153" customWidth="1"/>
    <col min="15106" max="15106" width="6.28515625" style="153" customWidth="1"/>
    <col min="15107" max="15107" width="36.5703125" style="153" customWidth="1"/>
    <col min="15108" max="15108" width="18.28515625" style="153" customWidth="1"/>
    <col min="15109" max="15111" width="17" style="153" customWidth="1"/>
    <col min="15112" max="15112" width="1.42578125" style="153" customWidth="1"/>
    <col min="15113" max="15113" width="8.140625" style="153" customWidth="1"/>
    <col min="15114" max="15114" width="7.7109375" style="153" customWidth="1"/>
    <col min="15115" max="15115" width="7.85546875" style="153" customWidth="1"/>
    <col min="15116" max="15358" width="6.85546875" style="153"/>
    <col min="15359" max="15359" width="1.5703125" style="153" customWidth="1"/>
    <col min="15360" max="15360" width="4.28515625" style="153" customWidth="1"/>
    <col min="15361" max="15361" width="0.28515625" style="153" customWidth="1"/>
    <col min="15362" max="15362" width="6.28515625" style="153" customWidth="1"/>
    <col min="15363" max="15363" width="36.5703125" style="153" customWidth="1"/>
    <col min="15364" max="15364" width="18.28515625" style="153" customWidth="1"/>
    <col min="15365" max="15367" width="17" style="153" customWidth="1"/>
    <col min="15368" max="15368" width="1.42578125" style="153" customWidth="1"/>
    <col min="15369" max="15369" width="8.140625" style="153" customWidth="1"/>
    <col min="15370" max="15370" width="7.7109375" style="153" customWidth="1"/>
    <col min="15371" max="15371" width="7.85546875" style="153" customWidth="1"/>
    <col min="15372" max="15614" width="6.85546875" style="153"/>
    <col min="15615" max="15615" width="1.5703125" style="153" customWidth="1"/>
    <col min="15616" max="15616" width="4.28515625" style="153" customWidth="1"/>
    <col min="15617" max="15617" width="0.28515625" style="153" customWidth="1"/>
    <col min="15618" max="15618" width="6.28515625" style="153" customWidth="1"/>
    <col min="15619" max="15619" width="36.5703125" style="153" customWidth="1"/>
    <col min="15620" max="15620" width="18.28515625" style="153" customWidth="1"/>
    <col min="15621" max="15623" width="17" style="153" customWidth="1"/>
    <col min="15624" max="15624" width="1.42578125" style="153" customWidth="1"/>
    <col min="15625" max="15625" width="8.140625" style="153" customWidth="1"/>
    <col min="15626" max="15626" width="7.7109375" style="153" customWidth="1"/>
    <col min="15627" max="15627" width="7.85546875" style="153" customWidth="1"/>
    <col min="15628" max="15870" width="6.85546875" style="153"/>
    <col min="15871" max="15871" width="1.5703125" style="153" customWidth="1"/>
    <col min="15872" max="15872" width="4.28515625" style="153" customWidth="1"/>
    <col min="15873" max="15873" width="0.28515625" style="153" customWidth="1"/>
    <col min="15874" max="15874" width="6.28515625" style="153" customWidth="1"/>
    <col min="15875" max="15875" width="36.5703125" style="153" customWidth="1"/>
    <col min="15876" max="15876" width="18.28515625" style="153" customWidth="1"/>
    <col min="15877" max="15879" width="17" style="153" customWidth="1"/>
    <col min="15880" max="15880" width="1.42578125" style="153" customWidth="1"/>
    <col min="15881" max="15881" width="8.140625" style="153" customWidth="1"/>
    <col min="15882" max="15882" width="7.7109375" style="153" customWidth="1"/>
    <col min="15883" max="15883" width="7.85546875" style="153" customWidth="1"/>
    <col min="15884" max="16126" width="6.85546875" style="153"/>
    <col min="16127" max="16127" width="1.5703125" style="153" customWidth="1"/>
    <col min="16128" max="16128" width="4.28515625" style="153" customWidth="1"/>
    <col min="16129" max="16129" width="0.28515625" style="153" customWidth="1"/>
    <col min="16130" max="16130" width="6.28515625" style="153" customWidth="1"/>
    <col min="16131" max="16131" width="36.5703125" style="153" customWidth="1"/>
    <col min="16132" max="16132" width="18.28515625" style="153" customWidth="1"/>
    <col min="16133" max="16135" width="17" style="153" customWidth="1"/>
    <col min="16136" max="16136" width="1.42578125" style="153" customWidth="1"/>
    <col min="16137" max="16137" width="8.140625" style="153" customWidth="1"/>
    <col min="16138" max="16138" width="7.7109375" style="153" customWidth="1"/>
    <col min="16139" max="16139" width="7.85546875" style="153" customWidth="1"/>
    <col min="16140" max="16384" width="6.85546875" style="153"/>
  </cols>
  <sheetData>
    <row r="1" spans="1:12" s="156" customFormat="1" ht="17.100000000000001" customHeight="1" x14ac:dyDescent="0.2">
      <c r="A1" s="292" t="s">
        <v>538</v>
      </c>
      <c r="B1" s="292"/>
      <c r="C1" s="292"/>
      <c r="D1" s="292"/>
      <c r="E1" s="292"/>
      <c r="F1" s="155">
        <v>14631806.24</v>
      </c>
      <c r="G1" s="172">
        <v>20316295</v>
      </c>
      <c r="H1" s="172">
        <v>18681299.359999999</v>
      </c>
      <c r="I1" s="172">
        <f>AVERAGE(H1/F1)*100</f>
        <v>127.67596189819419</v>
      </c>
      <c r="J1" s="172">
        <f>AVERAGE(H1/G1)*100</f>
        <v>91.952294254439607</v>
      </c>
    </row>
    <row r="2" spans="1:12" s="158" customFormat="1" ht="15" customHeight="1" x14ac:dyDescent="0.2">
      <c r="A2" s="293" t="s">
        <v>539</v>
      </c>
      <c r="B2" s="293"/>
      <c r="C2" s="294" t="s">
        <v>648</v>
      </c>
      <c r="D2" s="294"/>
      <c r="E2" s="294"/>
      <c r="F2" s="157" t="s">
        <v>541</v>
      </c>
      <c r="G2" s="157" t="s">
        <v>721</v>
      </c>
      <c r="H2" s="186" t="s">
        <v>722</v>
      </c>
      <c r="I2" s="157" t="s">
        <v>723</v>
      </c>
      <c r="J2" s="157" t="s">
        <v>724</v>
      </c>
    </row>
    <row r="3" spans="1:12" s="173" customFormat="1" ht="23.1" customHeight="1" x14ac:dyDescent="0.2">
      <c r="A3" s="305" t="s">
        <v>43</v>
      </c>
      <c r="B3" s="305"/>
      <c r="C3" s="305"/>
      <c r="D3" s="306" t="s">
        <v>649</v>
      </c>
      <c r="E3" s="306"/>
      <c r="F3" s="179">
        <v>12594700.030000001</v>
      </c>
      <c r="G3" s="179">
        <v>16242720</v>
      </c>
      <c r="H3" s="179">
        <v>14836950.390000001</v>
      </c>
      <c r="I3" s="179">
        <f t="shared" ref="I3:I14" si="0">AVERAGE(H3/F3)*100</f>
        <v>117.80312635202952</v>
      </c>
      <c r="J3" s="179">
        <f>AVERAGE(H3/G3)*100</f>
        <v>91.345232756582647</v>
      </c>
    </row>
    <row r="4" spans="1:12" s="169" customFormat="1" ht="14.1" customHeight="1" x14ac:dyDescent="0.2">
      <c r="A4" s="296" t="s">
        <v>385</v>
      </c>
      <c r="B4" s="296"/>
      <c r="C4" s="296"/>
      <c r="D4" s="297" t="s">
        <v>650</v>
      </c>
      <c r="E4" s="297"/>
      <c r="F4" s="160">
        <v>3520663.91</v>
      </c>
      <c r="G4" s="160">
        <v>3611325</v>
      </c>
      <c r="H4" s="191">
        <v>3646571.01</v>
      </c>
      <c r="I4" s="160">
        <f t="shared" si="0"/>
        <v>103.5762317340879</v>
      </c>
      <c r="J4" s="191">
        <f>AVERAGE(H4/G4)*100</f>
        <v>100.97598554547153</v>
      </c>
      <c r="L4" s="270"/>
    </row>
    <row r="5" spans="1:12" s="169" customFormat="1" ht="14.1" customHeight="1" x14ac:dyDescent="0.2">
      <c r="A5" s="296" t="s">
        <v>407</v>
      </c>
      <c r="B5" s="296"/>
      <c r="C5" s="296"/>
      <c r="D5" s="297" t="s">
        <v>651</v>
      </c>
      <c r="E5" s="297"/>
      <c r="F5" s="160">
        <v>2779131.84</v>
      </c>
      <c r="G5" s="160">
        <v>3046000</v>
      </c>
      <c r="H5" s="191">
        <v>3014714.87</v>
      </c>
      <c r="I5" s="160">
        <f t="shared" si="0"/>
        <v>108.47685693097597</v>
      </c>
      <c r="J5" s="191">
        <f>AVERAGE(H5/G5)*100</f>
        <v>98.972911030860146</v>
      </c>
    </row>
    <row r="6" spans="1:12" s="158" customFormat="1" ht="14.1" customHeight="1" x14ac:dyDescent="0.2">
      <c r="B6" s="162" t="s">
        <v>452</v>
      </c>
      <c r="C6" s="298" t="s">
        <v>483</v>
      </c>
      <c r="D6" s="298"/>
      <c r="E6" s="298"/>
      <c r="F6" s="164">
        <v>2779131.84</v>
      </c>
      <c r="G6" s="164"/>
      <c r="H6" s="188">
        <v>3014714.87</v>
      </c>
      <c r="I6" s="164">
        <f t="shared" si="0"/>
        <v>108.47685693097597</v>
      </c>
      <c r="J6" s="187"/>
    </row>
    <row r="7" spans="1:12" s="169" customFormat="1" ht="14.1" customHeight="1" x14ac:dyDescent="0.2">
      <c r="A7" s="296" t="s">
        <v>408</v>
      </c>
      <c r="B7" s="296"/>
      <c r="C7" s="296"/>
      <c r="D7" s="297" t="s">
        <v>491</v>
      </c>
      <c r="E7" s="297"/>
      <c r="F7" s="160">
        <v>264019.58</v>
      </c>
      <c r="G7" s="160">
        <v>84010</v>
      </c>
      <c r="H7" s="191">
        <v>147341.82</v>
      </c>
      <c r="I7" s="160">
        <f t="shared" si="0"/>
        <v>55.807156423777357</v>
      </c>
      <c r="J7" s="191">
        <f>AVERAGE(H7/G7)*100</f>
        <v>175.38604927984764</v>
      </c>
    </row>
    <row r="8" spans="1:12" s="158" customFormat="1" ht="14.1" customHeight="1" x14ac:dyDescent="0.2">
      <c r="B8" s="162" t="s">
        <v>457</v>
      </c>
      <c r="C8" s="298" t="s">
        <v>491</v>
      </c>
      <c r="D8" s="298"/>
      <c r="E8" s="298"/>
      <c r="F8" s="164">
        <v>264019.58</v>
      </c>
      <c r="G8" s="164"/>
      <c r="H8" s="188">
        <v>147341.82</v>
      </c>
      <c r="I8" s="164">
        <f t="shared" si="0"/>
        <v>55.807156423777357</v>
      </c>
      <c r="J8" s="187"/>
    </row>
    <row r="9" spans="1:12" s="169" customFormat="1" ht="14.1" customHeight="1" x14ac:dyDescent="0.2">
      <c r="A9" s="296" t="s">
        <v>409</v>
      </c>
      <c r="B9" s="296"/>
      <c r="C9" s="296"/>
      <c r="D9" s="297" t="s">
        <v>652</v>
      </c>
      <c r="E9" s="297"/>
      <c r="F9" s="160">
        <v>477512.49</v>
      </c>
      <c r="G9" s="160">
        <v>481315</v>
      </c>
      <c r="H9" s="191">
        <v>484514.32</v>
      </c>
      <c r="I9" s="160">
        <f t="shared" si="0"/>
        <v>101.46631347799928</v>
      </c>
      <c r="J9" s="191">
        <f>AVERAGE(H9/G9)*100</f>
        <v>100.66470398803278</v>
      </c>
    </row>
    <row r="10" spans="1:12" s="158" customFormat="1" ht="14.1" customHeight="1" x14ac:dyDescent="0.2">
      <c r="B10" s="162" t="s">
        <v>453</v>
      </c>
      <c r="C10" s="298" t="s">
        <v>484</v>
      </c>
      <c r="D10" s="298"/>
      <c r="E10" s="298"/>
      <c r="F10" s="164">
        <v>429473.25</v>
      </c>
      <c r="G10" s="164"/>
      <c r="H10" s="164">
        <v>436592.24</v>
      </c>
      <c r="I10" s="164">
        <f t="shared" si="0"/>
        <v>101.65760964157838</v>
      </c>
      <c r="J10" s="187"/>
    </row>
    <row r="11" spans="1:12" s="158" customFormat="1" ht="14.1" customHeight="1" x14ac:dyDescent="0.2">
      <c r="B11" s="162" t="s">
        <v>454</v>
      </c>
      <c r="C11" s="298" t="s">
        <v>485</v>
      </c>
      <c r="D11" s="298"/>
      <c r="E11" s="298"/>
      <c r="F11" s="164">
        <v>48039.24</v>
      </c>
      <c r="G11" s="164"/>
      <c r="H11" s="164">
        <v>47922.080000000002</v>
      </c>
      <c r="I11" s="164">
        <f t="shared" si="0"/>
        <v>99.7561160418025</v>
      </c>
      <c r="J11" s="187"/>
    </row>
    <row r="12" spans="1:12" s="169" customFormat="1" ht="14.1" customHeight="1" x14ac:dyDescent="0.2">
      <c r="A12" s="296" t="s">
        <v>386</v>
      </c>
      <c r="B12" s="296"/>
      <c r="C12" s="296"/>
      <c r="D12" s="297" t="s">
        <v>653</v>
      </c>
      <c r="E12" s="297"/>
      <c r="F12" s="160">
        <v>5625367.0800000001</v>
      </c>
      <c r="G12" s="160">
        <v>7808561</v>
      </c>
      <c r="H12" s="160">
        <v>6739657.4400000004</v>
      </c>
      <c r="I12" s="160">
        <f t="shared" si="0"/>
        <v>119.8083137358567</v>
      </c>
      <c r="J12" s="191">
        <f>AVERAGE(H12/G12)*100</f>
        <v>86.311132614575214</v>
      </c>
      <c r="L12" s="270"/>
    </row>
    <row r="13" spans="1:12" s="169" customFormat="1" ht="14.1" customHeight="1" x14ac:dyDescent="0.2">
      <c r="A13" s="296" t="s">
        <v>410</v>
      </c>
      <c r="B13" s="296"/>
      <c r="C13" s="296"/>
      <c r="D13" s="297" t="s">
        <v>654</v>
      </c>
      <c r="E13" s="297"/>
      <c r="F13" s="160">
        <v>120019.28</v>
      </c>
      <c r="G13" s="160">
        <v>128382</v>
      </c>
      <c r="H13" s="160">
        <v>127403.89</v>
      </c>
      <c r="I13" s="160">
        <f t="shared" si="0"/>
        <v>106.15285310826728</v>
      </c>
      <c r="J13" s="191">
        <f>AVERAGE(H13/G13)*100</f>
        <v>99.238125282360457</v>
      </c>
    </row>
    <row r="14" spans="1:12" s="158" customFormat="1" ht="14.1" customHeight="1" x14ac:dyDescent="0.2">
      <c r="B14" s="162" t="s">
        <v>458</v>
      </c>
      <c r="C14" s="298" t="s">
        <v>492</v>
      </c>
      <c r="D14" s="298"/>
      <c r="E14" s="298"/>
      <c r="F14" s="164">
        <v>22074.880000000001</v>
      </c>
      <c r="G14" s="164"/>
      <c r="H14" s="164">
        <v>25947.31</v>
      </c>
      <c r="I14" s="164">
        <f t="shared" si="0"/>
        <v>117.5422471152731</v>
      </c>
      <c r="J14" s="187"/>
    </row>
    <row r="15" spans="1:12" s="158" customFormat="1" ht="14.1" customHeight="1" x14ac:dyDescent="0.2">
      <c r="B15" s="162" t="s">
        <v>455</v>
      </c>
      <c r="C15" s="299" t="s">
        <v>493</v>
      </c>
      <c r="D15" s="299"/>
      <c r="E15" s="299"/>
      <c r="F15" s="164">
        <v>86048.400000000009</v>
      </c>
      <c r="G15" s="164"/>
      <c r="H15" s="164">
        <v>90035.77</v>
      </c>
      <c r="I15" s="164">
        <f t="shared" ref="I15:I16" si="1">AVERAGE(H15/F15)*100</f>
        <v>104.63386884590533</v>
      </c>
      <c r="J15" s="187"/>
    </row>
    <row r="16" spans="1:12" s="158" customFormat="1" ht="14.1" customHeight="1" x14ac:dyDescent="0.2">
      <c r="B16" s="162" t="s">
        <v>470</v>
      </c>
      <c r="C16" s="298" t="s">
        <v>494</v>
      </c>
      <c r="D16" s="298"/>
      <c r="E16" s="298"/>
      <c r="F16" s="164">
        <v>9486</v>
      </c>
      <c r="G16" s="164"/>
      <c r="H16" s="164">
        <v>8914.81</v>
      </c>
      <c r="I16" s="164">
        <f t="shared" si="1"/>
        <v>93.9786000421674</v>
      </c>
      <c r="J16" s="187"/>
    </row>
    <row r="17" spans="1:10" s="158" customFormat="1" ht="14.1" customHeight="1" x14ac:dyDescent="0.2">
      <c r="B17" s="162" t="s">
        <v>471</v>
      </c>
      <c r="C17" s="298" t="s">
        <v>655</v>
      </c>
      <c r="D17" s="298"/>
      <c r="E17" s="298"/>
      <c r="F17" s="164">
        <v>2410</v>
      </c>
      <c r="G17" s="164"/>
      <c r="H17" s="164">
        <v>2506</v>
      </c>
      <c r="I17" s="164">
        <f>AVERAGE(H17/F17)*100</f>
        <v>103.98340248962657</v>
      </c>
      <c r="J17" s="187"/>
    </row>
    <row r="18" spans="1:10" s="169" customFormat="1" ht="14.1" customHeight="1" x14ac:dyDescent="0.2">
      <c r="A18" s="296" t="s">
        <v>411</v>
      </c>
      <c r="B18" s="296"/>
      <c r="C18" s="296"/>
      <c r="D18" s="297" t="s">
        <v>400</v>
      </c>
      <c r="E18" s="297"/>
      <c r="F18" s="160">
        <v>1181250.05</v>
      </c>
      <c r="G18" s="160">
        <v>1463279</v>
      </c>
      <c r="H18" s="160">
        <v>1365342.79</v>
      </c>
      <c r="I18" s="160">
        <f>AVERAGE(H18/F18)*100</f>
        <v>115.58456992234625</v>
      </c>
      <c r="J18" s="191">
        <f>AVERAGE(H18/G18)*100</f>
        <v>93.307071993789293</v>
      </c>
    </row>
    <row r="19" spans="1:10" s="158" customFormat="1" ht="14.1" customHeight="1" x14ac:dyDescent="0.2">
      <c r="B19" s="162" t="s">
        <v>459</v>
      </c>
      <c r="C19" s="299" t="s">
        <v>496</v>
      </c>
      <c r="D19" s="299"/>
      <c r="E19" s="299"/>
      <c r="F19" s="164">
        <v>102998.77</v>
      </c>
      <c r="G19" s="164"/>
      <c r="H19" s="164">
        <v>109910.46</v>
      </c>
      <c r="I19" s="164">
        <f>AVERAGE(H19/F19)*100</f>
        <v>106.7104587753815</v>
      </c>
      <c r="J19" s="187"/>
    </row>
    <row r="20" spans="1:10" s="158" customFormat="1" ht="14.1" customHeight="1" x14ac:dyDescent="0.2">
      <c r="B20" s="162" t="s">
        <v>472</v>
      </c>
      <c r="C20" s="298" t="s">
        <v>531</v>
      </c>
      <c r="D20" s="298"/>
      <c r="E20" s="298"/>
      <c r="F20" s="164">
        <v>142585</v>
      </c>
      <c r="G20" s="164"/>
      <c r="H20" s="164">
        <v>147701</v>
      </c>
      <c r="I20" s="164">
        <f t="shared" ref="I20:I24" si="2">AVERAGE(H20/F20)*100</f>
        <v>103.58803520706947</v>
      </c>
      <c r="J20" s="187"/>
    </row>
    <row r="21" spans="1:10" s="158" customFormat="1" ht="14.1" customHeight="1" x14ac:dyDescent="0.2">
      <c r="B21" s="162" t="s">
        <v>460</v>
      </c>
      <c r="C21" s="298" t="s">
        <v>497</v>
      </c>
      <c r="D21" s="298"/>
      <c r="E21" s="298"/>
      <c r="F21" s="164">
        <v>914947.71</v>
      </c>
      <c r="G21" s="164"/>
      <c r="H21" s="164">
        <v>1064160.53</v>
      </c>
      <c r="I21" s="164">
        <f t="shared" si="2"/>
        <v>116.30834400361525</v>
      </c>
      <c r="J21" s="187"/>
    </row>
    <row r="22" spans="1:10" s="158" customFormat="1" ht="14.1" customHeight="1" x14ac:dyDescent="0.2">
      <c r="B22" s="162" t="s">
        <v>473</v>
      </c>
      <c r="C22" s="299" t="s">
        <v>532</v>
      </c>
      <c r="D22" s="299"/>
      <c r="E22" s="299"/>
      <c r="F22" s="164">
        <v>6223.04</v>
      </c>
      <c r="G22" s="164"/>
      <c r="H22" s="164">
        <v>3674.11</v>
      </c>
      <c r="I22" s="164">
        <f t="shared" si="2"/>
        <v>59.040436828302568</v>
      </c>
      <c r="J22" s="187"/>
    </row>
    <row r="23" spans="1:10" s="158" customFormat="1" ht="14.1" customHeight="1" x14ac:dyDescent="0.2">
      <c r="B23" s="162" t="s">
        <v>474</v>
      </c>
      <c r="C23" s="298" t="s">
        <v>498</v>
      </c>
      <c r="D23" s="298"/>
      <c r="E23" s="298"/>
      <c r="F23" s="164">
        <v>11631.32</v>
      </c>
      <c r="G23" s="164"/>
      <c r="H23" s="164">
        <v>37363.69</v>
      </c>
      <c r="I23" s="164">
        <f t="shared" si="2"/>
        <v>321.23344555905953</v>
      </c>
      <c r="J23" s="187"/>
    </row>
    <row r="24" spans="1:10" s="158" customFormat="1" ht="14.1" customHeight="1" x14ac:dyDescent="0.2">
      <c r="B24" s="162" t="s">
        <v>475</v>
      </c>
      <c r="C24" s="298" t="s">
        <v>499</v>
      </c>
      <c r="D24" s="298"/>
      <c r="E24" s="298"/>
      <c r="F24" s="164">
        <v>2864.21</v>
      </c>
      <c r="G24" s="164"/>
      <c r="H24" s="164">
        <v>2533</v>
      </c>
      <c r="I24" s="164">
        <f t="shared" si="2"/>
        <v>88.436252928381649</v>
      </c>
      <c r="J24" s="187"/>
    </row>
    <row r="25" spans="1:10" s="169" customFormat="1" ht="14.1" customHeight="1" x14ac:dyDescent="0.2">
      <c r="A25" s="296" t="s">
        <v>412</v>
      </c>
      <c r="B25" s="296"/>
      <c r="C25" s="296"/>
      <c r="D25" s="297" t="s">
        <v>656</v>
      </c>
      <c r="E25" s="297"/>
      <c r="F25" s="160">
        <v>3218933.72</v>
      </c>
      <c r="G25" s="160">
        <v>5018500</v>
      </c>
      <c r="H25" s="160">
        <v>4230213.49</v>
      </c>
      <c r="I25" s="160">
        <f>AVERAGE(H25/F25)*100</f>
        <v>131.41660742241069</v>
      </c>
      <c r="J25" s="191">
        <f>AVERAGE(H25/G25)*100</f>
        <v>84.29238796453123</v>
      </c>
    </row>
    <row r="26" spans="1:10" s="158" customFormat="1" ht="14.1" customHeight="1" x14ac:dyDescent="0.2">
      <c r="B26" s="162" t="s">
        <v>461</v>
      </c>
      <c r="C26" s="298" t="s">
        <v>500</v>
      </c>
      <c r="D26" s="298"/>
      <c r="E26" s="298"/>
      <c r="F26" s="164">
        <v>153969.21</v>
      </c>
      <c r="G26" s="164"/>
      <c r="H26" s="164">
        <v>144014.75</v>
      </c>
      <c r="I26" s="164">
        <f>AVERAGE(H26/F26)*100</f>
        <v>93.534772309346792</v>
      </c>
      <c r="J26" s="164"/>
    </row>
    <row r="27" spans="1:10" s="158" customFormat="1" ht="14.1" customHeight="1" x14ac:dyDescent="0.2">
      <c r="B27" s="162" t="s">
        <v>476</v>
      </c>
      <c r="C27" s="299" t="s">
        <v>501</v>
      </c>
      <c r="D27" s="299"/>
      <c r="E27" s="299"/>
      <c r="F27" s="164">
        <v>2084530.6300000001</v>
      </c>
      <c r="G27" s="164"/>
      <c r="H27" s="164">
        <v>2633521.19</v>
      </c>
      <c r="I27" s="164">
        <f t="shared" ref="I27:I34" si="3">AVERAGE(H27/F27)*100</f>
        <v>126.33641128122927</v>
      </c>
      <c r="J27" s="164"/>
    </row>
    <row r="28" spans="1:10" s="158" customFormat="1" ht="14.1" customHeight="1" x14ac:dyDescent="0.2">
      <c r="B28" s="162" t="s">
        <v>462</v>
      </c>
      <c r="C28" s="298" t="s">
        <v>486</v>
      </c>
      <c r="D28" s="298"/>
      <c r="E28" s="298"/>
      <c r="F28" s="164">
        <v>326555.11</v>
      </c>
      <c r="G28" s="164"/>
      <c r="H28" s="164">
        <v>298374</v>
      </c>
      <c r="I28" s="164">
        <f t="shared" si="3"/>
        <v>91.370182509163627</v>
      </c>
      <c r="J28" s="164"/>
    </row>
    <row r="29" spans="1:10" s="158" customFormat="1" ht="14.1" customHeight="1" x14ac:dyDescent="0.2">
      <c r="B29" s="162" t="s">
        <v>463</v>
      </c>
      <c r="C29" s="298" t="s">
        <v>502</v>
      </c>
      <c r="D29" s="298"/>
      <c r="E29" s="298"/>
      <c r="F29" s="164">
        <v>63375.96</v>
      </c>
      <c r="G29" s="164"/>
      <c r="H29" s="164">
        <v>95900.88</v>
      </c>
      <c r="I29" s="164">
        <f t="shared" si="3"/>
        <v>151.32059538033033</v>
      </c>
      <c r="J29" s="164"/>
    </row>
    <row r="30" spans="1:10" s="158" customFormat="1" ht="14.1" customHeight="1" x14ac:dyDescent="0.2">
      <c r="B30" s="162" t="s">
        <v>657</v>
      </c>
      <c r="C30" s="298" t="s">
        <v>503</v>
      </c>
      <c r="D30" s="298"/>
      <c r="E30" s="298"/>
      <c r="F30" s="164">
        <v>105581.52</v>
      </c>
      <c r="G30" s="164"/>
      <c r="H30" s="164">
        <v>98394.2</v>
      </c>
      <c r="I30" s="164">
        <f t="shared" si="3"/>
        <v>93.192634468607764</v>
      </c>
      <c r="J30" s="164"/>
    </row>
    <row r="31" spans="1:10" s="158" customFormat="1" ht="14.1" customHeight="1" x14ac:dyDescent="0.2">
      <c r="B31" s="162" t="s">
        <v>477</v>
      </c>
      <c r="C31" s="298" t="s">
        <v>533</v>
      </c>
      <c r="D31" s="298"/>
      <c r="E31" s="298"/>
      <c r="F31" s="164">
        <v>8466.11</v>
      </c>
      <c r="G31" s="164"/>
      <c r="H31" s="164">
        <v>7246.49</v>
      </c>
      <c r="I31" s="164">
        <f t="shared" si="3"/>
        <v>85.59409220999963</v>
      </c>
      <c r="J31" s="164"/>
    </row>
    <row r="32" spans="1:10" s="158" customFormat="1" ht="14.1" customHeight="1" x14ac:dyDescent="0.2">
      <c r="B32" s="162" t="s">
        <v>449</v>
      </c>
      <c r="C32" s="298" t="s">
        <v>487</v>
      </c>
      <c r="D32" s="298"/>
      <c r="E32" s="298"/>
      <c r="F32" s="164">
        <v>175946.7</v>
      </c>
      <c r="G32" s="164"/>
      <c r="H32" s="164">
        <v>467859.31</v>
      </c>
      <c r="I32" s="164">
        <f t="shared" si="3"/>
        <v>265.90968173884477</v>
      </c>
      <c r="J32" s="164"/>
    </row>
    <row r="33" spans="1:12" s="158" customFormat="1" ht="14.1" customHeight="1" x14ac:dyDescent="0.2">
      <c r="B33" s="162" t="s">
        <v>464</v>
      </c>
      <c r="C33" s="298" t="s">
        <v>504</v>
      </c>
      <c r="D33" s="298"/>
      <c r="E33" s="298"/>
      <c r="F33" s="164">
        <v>59233.39</v>
      </c>
      <c r="G33" s="164"/>
      <c r="H33" s="164">
        <v>76807.37</v>
      </c>
      <c r="I33" s="164">
        <f t="shared" si="3"/>
        <v>129.66904308532739</v>
      </c>
      <c r="J33" s="164"/>
    </row>
    <row r="34" spans="1:12" s="158" customFormat="1" ht="14.1" customHeight="1" x14ac:dyDescent="0.2">
      <c r="B34" s="162" t="s">
        <v>450</v>
      </c>
      <c r="C34" s="298" t="s">
        <v>488</v>
      </c>
      <c r="D34" s="298"/>
      <c r="E34" s="298"/>
      <c r="F34" s="164">
        <v>241275.09</v>
      </c>
      <c r="G34" s="164"/>
      <c r="H34" s="164">
        <v>408095.3</v>
      </c>
      <c r="I34" s="164">
        <f t="shared" si="3"/>
        <v>169.14108290250766</v>
      </c>
      <c r="J34" s="164"/>
    </row>
    <row r="35" spans="1:12" s="169" customFormat="1" ht="14.1" customHeight="1" x14ac:dyDescent="0.2">
      <c r="A35" s="296" t="s">
        <v>444</v>
      </c>
      <c r="B35" s="296"/>
      <c r="C35" s="296"/>
      <c r="D35" s="300" t="s">
        <v>16</v>
      </c>
      <c r="E35" s="300"/>
      <c r="F35" s="160">
        <v>31282.05</v>
      </c>
      <c r="G35" s="160">
        <v>7600</v>
      </c>
      <c r="H35" s="160">
        <v>9605.9500000000007</v>
      </c>
      <c r="I35" s="160">
        <f>AVERAGE(H35/F35)*100</f>
        <v>30.707546340473215</v>
      </c>
      <c r="J35" s="191">
        <f>AVERAGE(H35/G35)*100</f>
        <v>126.39407894736843</v>
      </c>
    </row>
    <row r="36" spans="1:12" s="158" customFormat="1" ht="14.1" customHeight="1" x14ac:dyDescent="0.2">
      <c r="B36" s="162" t="s">
        <v>478</v>
      </c>
      <c r="C36" s="299" t="s">
        <v>505</v>
      </c>
      <c r="D36" s="299"/>
      <c r="E36" s="299"/>
      <c r="F36" s="164">
        <v>31282.05</v>
      </c>
      <c r="G36" s="164"/>
      <c r="H36" s="164">
        <v>9605.9500000000007</v>
      </c>
      <c r="I36" s="164">
        <f>AVERAGE(H36/F36)*100</f>
        <v>30.707546340473215</v>
      </c>
      <c r="J36" s="192"/>
    </row>
    <row r="37" spans="1:12" s="169" customFormat="1" ht="14.1" customHeight="1" x14ac:dyDescent="0.2">
      <c r="A37" s="296" t="s">
        <v>396</v>
      </c>
      <c r="B37" s="296"/>
      <c r="C37" s="296"/>
      <c r="D37" s="297" t="s">
        <v>397</v>
      </c>
      <c r="E37" s="297"/>
      <c r="F37" s="160">
        <v>1073881.98</v>
      </c>
      <c r="G37" s="160">
        <v>1190800</v>
      </c>
      <c r="H37" s="160">
        <v>1007091.32</v>
      </c>
      <c r="I37" s="160">
        <f>AVERAGE(H37/F37)*100</f>
        <v>93.7804468978984</v>
      </c>
      <c r="J37" s="191">
        <f>AVERAGE(H37/G37)*100</f>
        <v>84.572667114544842</v>
      </c>
    </row>
    <row r="38" spans="1:12" s="158" customFormat="1" ht="14.1" customHeight="1" x14ac:dyDescent="0.2">
      <c r="B38" s="162" t="s">
        <v>658</v>
      </c>
      <c r="C38" s="295" t="s">
        <v>480</v>
      </c>
      <c r="D38" s="295"/>
      <c r="E38" s="295"/>
      <c r="F38" s="164">
        <v>465639.46</v>
      </c>
      <c r="G38" s="164"/>
      <c r="H38" s="164">
        <v>278722.56</v>
      </c>
      <c r="I38" s="164">
        <f>AVERAGE(H38/F38)*100</f>
        <v>59.858019764905656</v>
      </c>
      <c r="J38" s="192"/>
    </row>
    <row r="39" spans="1:12" s="158" customFormat="1" ht="14.1" customHeight="1" x14ac:dyDescent="0.2">
      <c r="B39" s="162" t="s">
        <v>479</v>
      </c>
      <c r="C39" s="298" t="s">
        <v>506</v>
      </c>
      <c r="D39" s="298"/>
      <c r="E39" s="298"/>
      <c r="F39" s="164">
        <v>74411.350000000006</v>
      </c>
      <c r="G39" s="164"/>
      <c r="H39" s="164">
        <v>54493.95</v>
      </c>
      <c r="I39" s="164">
        <f t="shared" ref="I39:I43" si="4">AVERAGE(H39/F39)*100</f>
        <v>73.233384423209628</v>
      </c>
      <c r="J39" s="192"/>
    </row>
    <row r="40" spans="1:12" s="158" customFormat="1" ht="14.1" customHeight="1" x14ac:dyDescent="0.2">
      <c r="B40" s="162" t="s">
        <v>465</v>
      </c>
      <c r="C40" s="298" t="s">
        <v>489</v>
      </c>
      <c r="D40" s="298"/>
      <c r="E40" s="298"/>
      <c r="F40" s="164">
        <v>172555.74</v>
      </c>
      <c r="G40" s="164"/>
      <c r="H40" s="164">
        <v>304008.37</v>
      </c>
      <c r="I40" s="164">
        <f t="shared" si="4"/>
        <v>176.17980717419195</v>
      </c>
      <c r="J40" s="192"/>
    </row>
    <row r="41" spans="1:12" s="158" customFormat="1" ht="14.1" customHeight="1" x14ac:dyDescent="0.2">
      <c r="B41" s="162" t="s">
        <v>659</v>
      </c>
      <c r="C41" s="298" t="s">
        <v>660</v>
      </c>
      <c r="D41" s="298"/>
      <c r="E41" s="298"/>
      <c r="F41" s="164">
        <v>21547.82</v>
      </c>
      <c r="G41" s="164"/>
      <c r="H41" s="164">
        <v>17398.38</v>
      </c>
      <c r="I41" s="164">
        <f t="shared" si="4"/>
        <v>80.743109975858346</v>
      </c>
      <c r="J41" s="192"/>
    </row>
    <row r="42" spans="1:12" s="158" customFormat="1" ht="14.1" customHeight="1" x14ac:dyDescent="0.2">
      <c r="B42" s="162" t="s">
        <v>661</v>
      </c>
      <c r="C42" s="298" t="s">
        <v>662</v>
      </c>
      <c r="D42" s="298"/>
      <c r="E42" s="298"/>
      <c r="F42" s="164">
        <v>1240</v>
      </c>
      <c r="G42" s="164"/>
      <c r="H42" s="164">
        <v>0</v>
      </c>
      <c r="I42" s="164">
        <f t="shared" si="4"/>
        <v>0</v>
      </c>
      <c r="J42" s="192"/>
    </row>
    <row r="43" spans="1:12" s="158" customFormat="1" ht="14.1" customHeight="1" x14ac:dyDescent="0.2">
      <c r="B43" s="162" t="s">
        <v>456</v>
      </c>
      <c r="C43" s="298" t="s">
        <v>397</v>
      </c>
      <c r="D43" s="298"/>
      <c r="E43" s="298"/>
      <c r="F43" s="164">
        <v>338487.61</v>
      </c>
      <c r="G43" s="164"/>
      <c r="H43" s="164">
        <v>352468.06</v>
      </c>
      <c r="I43" s="164">
        <f t="shared" si="4"/>
        <v>104.13026934722957</v>
      </c>
      <c r="J43" s="192"/>
      <c r="L43" s="194"/>
    </row>
    <row r="44" spans="1:12" s="169" customFormat="1" ht="14.1" customHeight="1" x14ac:dyDescent="0.2">
      <c r="A44" s="296" t="s">
        <v>387</v>
      </c>
      <c r="B44" s="296"/>
      <c r="C44" s="296"/>
      <c r="D44" s="297" t="s">
        <v>663</v>
      </c>
      <c r="E44" s="297"/>
      <c r="F44" s="160">
        <v>45167.700000000004</v>
      </c>
      <c r="G44" s="160">
        <v>37510</v>
      </c>
      <c r="H44" s="160">
        <v>32655.56</v>
      </c>
      <c r="I44" s="160">
        <f t="shared" ref="I44:I52" si="5">AVERAGE(H44/F44)*100</f>
        <v>72.298478780190266</v>
      </c>
      <c r="J44" s="191">
        <f>AVERAGE(H44/G44)*100</f>
        <v>87.05827779258864</v>
      </c>
    </row>
    <row r="45" spans="1:12" s="169" customFormat="1" ht="14.1" customHeight="1" x14ac:dyDescent="0.2">
      <c r="A45" s="296" t="s">
        <v>415</v>
      </c>
      <c r="B45" s="296"/>
      <c r="C45" s="296"/>
      <c r="D45" s="297" t="s">
        <v>664</v>
      </c>
      <c r="E45" s="297"/>
      <c r="F45" s="160">
        <v>45167.700000000004</v>
      </c>
      <c r="G45" s="160">
        <v>37510</v>
      </c>
      <c r="H45" s="160">
        <v>32655.56</v>
      </c>
      <c r="I45" s="160">
        <f t="shared" si="5"/>
        <v>72.298478780190266</v>
      </c>
      <c r="J45" s="191">
        <f>AVERAGE(H45/G45)*100</f>
        <v>87.05827779258864</v>
      </c>
    </row>
    <row r="46" spans="1:12" s="158" customFormat="1" ht="14.1" customHeight="1" x14ac:dyDescent="0.2">
      <c r="B46" s="162" t="s">
        <v>466</v>
      </c>
      <c r="C46" s="299" t="s">
        <v>507</v>
      </c>
      <c r="D46" s="299"/>
      <c r="E46" s="299"/>
      <c r="F46" s="164">
        <v>18538.150000000001</v>
      </c>
      <c r="G46" s="164"/>
      <c r="H46" s="164">
        <v>17679.23</v>
      </c>
      <c r="I46" s="164">
        <f t="shared" si="5"/>
        <v>95.366743714987734</v>
      </c>
      <c r="J46" s="192"/>
    </row>
    <row r="47" spans="1:12" s="158" customFormat="1" ht="14.1" customHeight="1" x14ac:dyDescent="0.2">
      <c r="B47" s="162" t="s">
        <v>467</v>
      </c>
      <c r="C47" s="298" t="s">
        <v>508</v>
      </c>
      <c r="D47" s="298"/>
      <c r="E47" s="298"/>
      <c r="F47" s="164">
        <v>3261.98</v>
      </c>
      <c r="G47" s="164"/>
      <c r="H47" s="164">
        <v>2166.6999999999998</v>
      </c>
      <c r="I47" s="164">
        <f t="shared" si="5"/>
        <v>66.422847473007181</v>
      </c>
      <c r="J47" s="192"/>
    </row>
    <row r="48" spans="1:12" s="158" customFormat="1" ht="14.1" customHeight="1" x14ac:dyDescent="0.2">
      <c r="B48" s="162" t="s">
        <v>468</v>
      </c>
      <c r="C48" s="298" t="s">
        <v>509</v>
      </c>
      <c r="D48" s="298"/>
      <c r="E48" s="298"/>
      <c r="F48" s="164">
        <v>23367.57</v>
      </c>
      <c r="G48" s="164"/>
      <c r="H48" s="164">
        <v>12809.63</v>
      </c>
      <c r="I48" s="164">
        <f t="shared" si="5"/>
        <v>54.817980645826673</v>
      </c>
      <c r="J48" s="192"/>
    </row>
    <row r="49" spans="1:12" s="169" customFormat="1" ht="14.1" customHeight="1" x14ac:dyDescent="0.2">
      <c r="A49" s="296" t="s">
        <v>665</v>
      </c>
      <c r="B49" s="296"/>
      <c r="C49" s="296"/>
      <c r="D49" s="297" t="s">
        <v>666</v>
      </c>
      <c r="E49" s="297"/>
      <c r="F49" s="160">
        <v>891370</v>
      </c>
      <c r="G49" s="160">
        <v>1249324</v>
      </c>
      <c r="H49" s="160">
        <v>1183300</v>
      </c>
      <c r="I49" s="160">
        <f t="shared" si="5"/>
        <v>132.75070958187959</v>
      </c>
      <c r="J49" s="191">
        <f>AVERAGE(H49/G49)*100</f>
        <v>94.715221992053301</v>
      </c>
    </row>
    <row r="50" spans="1:12" s="169" customFormat="1" ht="14.1" customHeight="1" x14ac:dyDescent="0.2">
      <c r="A50" s="296" t="s">
        <v>667</v>
      </c>
      <c r="B50" s="296"/>
      <c r="C50" s="296"/>
      <c r="D50" s="300" t="s">
        <v>515</v>
      </c>
      <c r="E50" s="300"/>
      <c r="F50" s="160">
        <v>835050</v>
      </c>
      <c r="G50" s="160">
        <v>1020924</v>
      </c>
      <c r="H50" s="160">
        <v>1020900</v>
      </c>
      <c r="I50" s="160">
        <f t="shared" si="5"/>
        <v>122.25615232620801</v>
      </c>
      <c r="J50" s="191">
        <f>AVERAGE(H50/G50)*100</f>
        <v>99.997649188382283</v>
      </c>
    </row>
    <row r="51" spans="1:12" s="158" customFormat="1" ht="14.1" customHeight="1" x14ac:dyDescent="0.2">
      <c r="B51" s="162" t="s">
        <v>668</v>
      </c>
      <c r="C51" s="299" t="s">
        <v>515</v>
      </c>
      <c r="D51" s="299"/>
      <c r="E51" s="299"/>
      <c r="F51" s="164">
        <v>835050</v>
      </c>
      <c r="G51" s="164"/>
      <c r="H51" s="164">
        <v>1020900</v>
      </c>
      <c r="I51" s="164">
        <f t="shared" si="5"/>
        <v>122.25615232620801</v>
      </c>
      <c r="J51" s="164"/>
    </row>
    <row r="52" spans="1:12" s="193" customFormat="1" ht="24.95" customHeight="1" x14ac:dyDescent="0.2">
      <c r="A52" s="301" t="s">
        <v>669</v>
      </c>
      <c r="B52" s="301"/>
      <c r="C52" s="301"/>
      <c r="D52" s="302" t="s">
        <v>406</v>
      </c>
      <c r="E52" s="302"/>
      <c r="F52" s="167">
        <v>56320</v>
      </c>
      <c r="G52" s="167">
        <v>228400</v>
      </c>
      <c r="H52" s="167">
        <v>162400</v>
      </c>
      <c r="I52" s="167">
        <f t="shared" si="5"/>
        <v>288.35227272727269</v>
      </c>
      <c r="J52" s="190">
        <f>AVERAGE(H52/G52)*100</f>
        <v>71.103327495621713</v>
      </c>
    </row>
    <row r="53" spans="1:12" s="174" customFormat="1" ht="14.1" customHeight="1" x14ac:dyDescent="0.2">
      <c r="A53" s="166"/>
      <c r="B53" s="162" t="s">
        <v>729</v>
      </c>
      <c r="C53" s="299" t="s">
        <v>730</v>
      </c>
      <c r="D53" s="299"/>
      <c r="E53" s="299"/>
      <c r="F53" s="177">
        <v>0</v>
      </c>
      <c r="G53" s="167"/>
      <c r="H53" s="177">
        <v>160800</v>
      </c>
      <c r="I53" s="164">
        <v>0</v>
      </c>
      <c r="J53" s="189"/>
    </row>
    <row r="54" spans="1:12" s="158" customFormat="1" ht="14.1" customHeight="1" x14ac:dyDescent="0.2">
      <c r="B54" s="162" t="s">
        <v>670</v>
      </c>
      <c r="C54" s="299" t="s">
        <v>523</v>
      </c>
      <c r="D54" s="299"/>
      <c r="E54" s="299"/>
      <c r="F54" s="164">
        <v>56320</v>
      </c>
      <c r="G54" s="164"/>
      <c r="H54" s="164">
        <v>1600</v>
      </c>
      <c r="I54" s="164">
        <f>AVERAGE(H54/F54)*100</f>
        <v>2.8409090909090908</v>
      </c>
      <c r="J54" s="164"/>
    </row>
    <row r="55" spans="1:12" s="169" customFormat="1" ht="14.1" customHeight="1" x14ac:dyDescent="0.2">
      <c r="A55" s="296" t="s">
        <v>671</v>
      </c>
      <c r="B55" s="296"/>
      <c r="C55" s="296"/>
      <c r="D55" s="300" t="s">
        <v>672</v>
      </c>
      <c r="E55" s="300"/>
      <c r="F55" s="160">
        <v>30300</v>
      </c>
      <c r="G55" s="160">
        <v>215000</v>
      </c>
      <c r="H55" s="160">
        <v>57129.760000000002</v>
      </c>
      <c r="I55" s="160">
        <f>AVERAGE(H55/F55)*100</f>
        <v>188.54706270627065</v>
      </c>
      <c r="J55" s="191">
        <f>AVERAGE(H55/G55)*100</f>
        <v>26.571981395348836</v>
      </c>
    </row>
    <row r="56" spans="1:12" s="169" customFormat="1" ht="14.1" customHeight="1" x14ac:dyDescent="0.2">
      <c r="A56" s="296">
        <v>363</v>
      </c>
      <c r="B56" s="296"/>
      <c r="C56" s="296"/>
      <c r="D56" s="300" t="s">
        <v>21</v>
      </c>
      <c r="E56" s="300"/>
      <c r="F56" s="160">
        <v>0</v>
      </c>
      <c r="G56" s="160">
        <v>150000</v>
      </c>
      <c r="H56" s="160">
        <v>0</v>
      </c>
      <c r="I56" s="160">
        <v>0</v>
      </c>
      <c r="J56" s="191">
        <f>AVERAGE(H56/G56)*100</f>
        <v>0</v>
      </c>
    </row>
    <row r="57" spans="1:12" s="158" customFormat="1" ht="14.1" customHeight="1" x14ac:dyDescent="0.2">
      <c r="A57" s="162"/>
      <c r="B57" s="185">
        <v>3632</v>
      </c>
      <c r="C57" s="185"/>
      <c r="D57" s="307" t="s">
        <v>728</v>
      </c>
      <c r="E57" s="307"/>
      <c r="F57" s="164">
        <v>0</v>
      </c>
      <c r="G57" s="164"/>
      <c r="H57" s="164">
        <v>0</v>
      </c>
      <c r="I57" s="164">
        <v>0</v>
      </c>
      <c r="J57" s="188"/>
    </row>
    <row r="58" spans="1:12" s="169" customFormat="1" ht="14.1" customHeight="1" x14ac:dyDescent="0.2">
      <c r="A58" s="296" t="s">
        <v>673</v>
      </c>
      <c r="B58" s="296"/>
      <c r="C58" s="296"/>
      <c r="D58" s="300" t="s">
        <v>674</v>
      </c>
      <c r="E58" s="300"/>
      <c r="F58" s="160">
        <v>30300</v>
      </c>
      <c r="G58" s="160">
        <v>65000</v>
      </c>
      <c r="H58" s="160">
        <v>57129.760000000002</v>
      </c>
      <c r="I58" s="160">
        <f t="shared" ref="I58:I70" si="6">AVERAGE(H58/F58)*100</f>
        <v>188.54706270627065</v>
      </c>
      <c r="J58" s="191">
        <f>AVERAGE(H58/G58)*100</f>
        <v>87.891938461538473</v>
      </c>
    </row>
    <row r="59" spans="1:12" s="158" customFormat="1" ht="14.1" customHeight="1" x14ac:dyDescent="0.2">
      <c r="B59" s="162" t="s">
        <v>675</v>
      </c>
      <c r="C59" s="299" t="s">
        <v>676</v>
      </c>
      <c r="D59" s="299"/>
      <c r="E59" s="299"/>
      <c r="F59" s="164">
        <v>30300</v>
      </c>
      <c r="G59" s="164"/>
      <c r="H59" s="164">
        <v>57129.760000000002</v>
      </c>
      <c r="I59" s="164">
        <f t="shared" si="6"/>
        <v>188.54706270627065</v>
      </c>
      <c r="J59" s="164"/>
    </row>
    <row r="60" spans="1:12" s="193" customFormat="1" ht="24.95" customHeight="1" x14ac:dyDescent="0.2">
      <c r="A60" s="301" t="s">
        <v>677</v>
      </c>
      <c r="B60" s="301"/>
      <c r="C60" s="301"/>
      <c r="D60" s="302" t="s">
        <v>678</v>
      </c>
      <c r="E60" s="302"/>
      <c r="F60" s="167">
        <v>775206.1</v>
      </c>
      <c r="G60" s="167">
        <v>929950</v>
      </c>
      <c r="H60" s="167">
        <v>820526.67</v>
      </c>
      <c r="I60" s="167">
        <f t="shared" si="6"/>
        <v>105.84626075568808</v>
      </c>
      <c r="J60" s="190">
        <f>AVERAGE(H60/G60)*100</f>
        <v>88.233417925694937</v>
      </c>
    </row>
    <row r="61" spans="1:12" s="169" customFormat="1" ht="14.1" customHeight="1" x14ac:dyDescent="0.2">
      <c r="A61" s="296" t="s">
        <v>679</v>
      </c>
      <c r="B61" s="296"/>
      <c r="C61" s="296"/>
      <c r="D61" s="302" t="s">
        <v>23</v>
      </c>
      <c r="E61" s="302"/>
      <c r="F61" s="160">
        <v>775206.1</v>
      </c>
      <c r="G61" s="160">
        <v>929950</v>
      </c>
      <c r="H61" s="160">
        <v>820526.67</v>
      </c>
      <c r="I61" s="160">
        <f t="shared" si="6"/>
        <v>105.84626075568808</v>
      </c>
      <c r="J61" s="191">
        <f>AVERAGE(H61/G61)*100</f>
        <v>88.233417925694937</v>
      </c>
    </row>
    <row r="62" spans="1:12" s="158" customFormat="1" ht="14.1" customHeight="1" x14ac:dyDescent="0.2">
      <c r="B62" s="162" t="s">
        <v>680</v>
      </c>
      <c r="C62" s="299" t="s">
        <v>535</v>
      </c>
      <c r="D62" s="299"/>
      <c r="E62" s="299"/>
      <c r="F62" s="164">
        <v>364700</v>
      </c>
      <c r="G62" s="164"/>
      <c r="H62" s="164">
        <v>266240</v>
      </c>
      <c r="I62" s="164">
        <f t="shared" si="6"/>
        <v>73.002467781738417</v>
      </c>
      <c r="J62" s="164"/>
    </row>
    <row r="63" spans="1:12" s="158" customFormat="1" ht="14.1" customHeight="1" x14ac:dyDescent="0.2">
      <c r="B63" s="162" t="s">
        <v>681</v>
      </c>
      <c r="C63" s="299" t="s">
        <v>530</v>
      </c>
      <c r="D63" s="299"/>
      <c r="E63" s="299"/>
      <c r="F63" s="164">
        <v>410506.10000000003</v>
      </c>
      <c r="G63" s="164"/>
      <c r="H63" s="164">
        <v>554286.67000000004</v>
      </c>
      <c r="I63" s="164">
        <f t="shared" si="6"/>
        <v>135.02519694591629</v>
      </c>
      <c r="J63" s="164"/>
    </row>
    <row r="64" spans="1:12" s="169" customFormat="1" ht="14.1" customHeight="1" x14ac:dyDescent="0.2">
      <c r="A64" s="296" t="s">
        <v>682</v>
      </c>
      <c r="B64" s="296"/>
      <c r="C64" s="296"/>
      <c r="D64" s="297" t="s">
        <v>683</v>
      </c>
      <c r="E64" s="297"/>
      <c r="F64" s="160">
        <v>1706625.24</v>
      </c>
      <c r="G64" s="160">
        <v>2391050</v>
      </c>
      <c r="H64" s="160">
        <v>2357109.9500000002</v>
      </c>
      <c r="I64" s="160">
        <f t="shared" si="6"/>
        <v>138.11526366503287</v>
      </c>
      <c r="J64" s="191">
        <f>AVERAGE(H64/G64)*100</f>
        <v>98.5805378390247</v>
      </c>
      <c r="L64" s="270"/>
    </row>
    <row r="65" spans="1:10" s="169" customFormat="1" ht="14.1" customHeight="1" x14ac:dyDescent="0.2">
      <c r="A65" s="296" t="s">
        <v>684</v>
      </c>
      <c r="B65" s="296"/>
      <c r="C65" s="296"/>
      <c r="D65" s="297" t="s">
        <v>685</v>
      </c>
      <c r="E65" s="297"/>
      <c r="F65" s="160">
        <v>1653932.19</v>
      </c>
      <c r="G65" s="160">
        <v>2135700</v>
      </c>
      <c r="H65" s="160">
        <v>2104641.06</v>
      </c>
      <c r="I65" s="160">
        <f t="shared" si="6"/>
        <v>127.25074659802105</v>
      </c>
      <c r="J65" s="191">
        <f>AVERAGE(H65/G65)*100</f>
        <v>98.545725523247654</v>
      </c>
    </row>
    <row r="66" spans="1:10" s="158" customFormat="1" ht="14.1" customHeight="1" x14ac:dyDescent="0.2">
      <c r="B66" s="162" t="s">
        <v>686</v>
      </c>
      <c r="C66" s="298" t="s">
        <v>482</v>
      </c>
      <c r="D66" s="298"/>
      <c r="E66" s="298"/>
      <c r="F66" s="164">
        <v>1653932.19</v>
      </c>
      <c r="G66" s="164"/>
      <c r="H66" s="164">
        <v>2104641.06</v>
      </c>
      <c r="I66" s="164">
        <f t="shared" si="6"/>
        <v>127.25074659802105</v>
      </c>
      <c r="J66" s="164"/>
    </row>
    <row r="67" spans="1:10" s="169" customFormat="1" ht="14.1" customHeight="1" x14ac:dyDescent="0.2">
      <c r="A67" s="296" t="s">
        <v>443</v>
      </c>
      <c r="B67" s="296"/>
      <c r="C67" s="296"/>
      <c r="D67" s="297" t="s">
        <v>430</v>
      </c>
      <c r="E67" s="297"/>
      <c r="F67" s="160">
        <v>25510</v>
      </c>
      <c r="G67" s="160">
        <v>189750</v>
      </c>
      <c r="H67" s="160">
        <v>187332.89</v>
      </c>
      <c r="I67" s="160">
        <f t="shared" si="6"/>
        <v>734.35080360642894</v>
      </c>
      <c r="J67" s="191">
        <f>AVERAGE(H67/G67)*100</f>
        <v>98.726160737812918</v>
      </c>
    </row>
    <row r="68" spans="1:10" s="158" customFormat="1" ht="14.1" customHeight="1" x14ac:dyDescent="0.2">
      <c r="B68" s="162" t="s">
        <v>451</v>
      </c>
      <c r="C68" s="299" t="s">
        <v>529</v>
      </c>
      <c r="D68" s="299"/>
      <c r="E68" s="299"/>
      <c r="F68" s="164">
        <v>25510</v>
      </c>
      <c r="G68" s="164"/>
      <c r="H68" s="164">
        <v>187332.89</v>
      </c>
      <c r="I68" s="164">
        <f t="shared" si="6"/>
        <v>734.35080360642894</v>
      </c>
      <c r="J68" s="164"/>
    </row>
    <row r="69" spans="1:10" s="169" customFormat="1" ht="14.1" customHeight="1" x14ac:dyDescent="0.2">
      <c r="A69" s="296" t="s">
        <v>687</v>
      </c>
      <c r="B69" s="296"/>
      <c r="C69" s="296"/>
      <c r="D69" s="297" t="s">
        <v>688</v>
      </c>
      <c r="E69" s="297"/>
      <c r="F69" s="160">
        <v>16850</v>
      </c>
      <c r="G69" s="160">
        <v>52000</v>
      </c>
      <c r="H69" s="160">
        <v>51536</v>
      </c>
      <c r="I69" s="160">
        <f t="shared" si="6"/>
        <v>305.85163204747772</v>
      </c>
      <c r="J69" s="191">
        <f>AVERAGE(H69/G69)*100</f>
        <v>99.107692307692304</v>
      </c>
    </row>
    <row r="70" spans="1:10" s="158" customFormat="1" ht="14.1" customHeight="1" x14ac:dyDescent="0.2">
      <c r="B70" s="162" t="s">
        <v>689</v>
      </c>
      <c r="C70" s="299" t="s">
        <v>690</v>
      </c>
      <c r="D70" s="299"/>
      <c r="E70" s="299"/>
      <c r="F70" s="164">
        <v>16850</v>
      </c>
      <c r="G70" s="164"/>
      <c r="H70" s="164">
        <v>51536</v>
      </c>
      <c r="I70" s="164">
        <f t="shared" si="6"/>
        <v>305.85163204747772</v>
      </c>
      <c r="J70" s="164"/>
    </row>
    <row r="71" spans="1:10" s="169" customFormat="1" ht="14.1" customHeight="1" x14ac:dyDescent="0.2">
      <c r="A71" s="296" t="s">
        <v>691</v>
      </c>
      <c r="B71" s="296"/>
      <c r="C71" s="296"/>
      <c r="D71" s="297" t="s">
        <v>692</v>
      </c>
      <c r="E71" s="297"/>
      <c r="F71" s="160">
        <v>0</v>
      </c>
      <c r="G71" s="160">
        <v>13600</v>
      </c>
      <c r="H71" s="160">
        <v>13600</v>
      </c>
      <c r="I71" s="160">
        <v>0</v>
      </c>
      <c r="J71" s="191">
        <f>AVERAGE(H71/G71)*100</f>
        <v>100</v>
      </c>
    </row>
    <row r="72" spans="1:10" s="158" customFormat="1" ht="14.1" customHeight="1" x14ac:dyDescent="0.2">
      <c r="B72" s="162" t="s">
        <v>693</v>
      </c>
      <c r="C72" s="299" t="s">
        <v>490</v>
      </c>
      <c r="D72" s="299"/>
      <c r="E72" s="299"/>
      <c r="F72" s="164">
        <v>0</v>
      </c>
      <c r="G72" s="164"/>
      <c r="H72" s="164">
        <v>13600</v>
      </c>
      <c r="I72" s="164">
        <v>0</v>
      </c>
      <c r="J72" s="164"/>
    </row>
    <row r="73" spans="1:10" s="169" customFormat="1" ht="14.1" customHeight="1" x14ac:dyDescent="0.2">
      <c r="A73" s="296" t="s">
        <v>694</v>
      </c>
      <c r="B73" s="296"/>
      <c r="C73" s="296"/>
      <c r="D73" s="297" t="s">
        <v>695</v>
      </c>
      <c r="E73" s="297"/>
      <c r="F73" s="160">
        <v>10333.050000000001</v>
      </c>
      <c r="G73" s="160">
        <v>0</v>
      </c>
      <c r="H73" s="160">
        <v>0</v>
      </c>
      <c r="I73" s="160">
        <f t="shared" ref="I73:I88" si="7">AVERAGE(H73/F73)*100</f>
        <v>0</v>
      </c>
      <c r="J73" s="191">
        <v>0</v>
      </c>
    </row>
    <row r="74" spans="1:10" s="175" customFormat="1" ht="24.95" customHeight="1" x14ac:dyDescent="0.2">
      <c r="B74" s="176" t="s">
        <v>696</v>
      </c>
      <c r="C74" s="308" t="s">
        <v>697</v>
      </c>
      <c r="D74" s="308"/>
      <c r="E74" s="308"/>
      <c r="F74" s="177">
        <v>10333.050000000001</v>
      </c>
      <c r="G74" s="177"/>
      <c r="H74" s="177">
        <v>0</v>
      </c>
      <c r="I74" s="177">
        <f t="shared" si="7"/>
        <v>0</v>
      </c>
      <c r="J74" s="177"/>
    </row>
    <row r="75" spans="1:10" s="173" customFormat="1" ht="23.1" customHeight="1" x14ac:dyDescent="0.2">
      <c r="A75" s="305" t="s">
        <v>44</v>
      </c>
      <c r="B75" s="305"/>
      <c r="C75" s="305"/>
      <c r="D75" s="309" t="s">
        <v>698</v>
      </c>
      <c r="E75" s="309"/>
      <c r="F75" s="179">
        <v>2037106.21</v>
      </c>
      <c r="G75" s="179">
        <v>4073575</v>
      </c>
      <c r="H75" s="179">
        <v>3844348.97</v>
      </c>
      <c r="I75" s="179">
        <f t="shared" si="7"/>
        <v>188.71617744467042</v>
      </c>
      <c r="J75" s="179">
        <f>AVERAGE(H75/G75)*100</f>
        <v>94.372853574562882</v>
      </c>
    </row>
    <row r="76" spans="1:10" s="158" customFormat="1" ht="14.1" customHeight="1" x14ac:dyDescent="0.2">
      <c r="A76" s="296" t="s">
        <v>699</v>
      </c>
      <c r="B76" s="296"/>
      <c r="C76" s="296"/>
      <c r="D76" s="300" t="s">
        <v>700</v>
      </c>
      <c r="E76" s="300"/>
      <c r="F76" s="160">
        <v>57927</v>
      </c>
      <c r="G76" s="160">
        <v>551800</v>
      </c>
      <c r="H76" s="160">
        <v>539275</v>
      </c>
      <c r="I76" s="160">
        <f t="shared" si="7"/>
        <v>930.9562034975055</v>
      </c>
      <c r="J76" s="187">
        <f>AVERAGE(H76/G76)*100</f>
        <v>97.730155853570139</v>
      </c>
    </row>
    <row r="77" spans="1:10" s="161" customFormat="1" ht="14.1" customHeight="1" x14ac:dyDescent="0.2">
      <c r="A77" s="296" t="s">
        <v>701</v>
      </c>
      <c r="B77" s="296"/>
      <c r="C77" s="296"/>
      <c r="D77" s="300" t="s">
        <v>28</v>
      </c>
      <c r="E77" s="300"/>
      <c r="F77" s="160">
        <v>51519.3</v>
      </c>
      <c r="G77" s="160">
        <v>45000</v>
      </c>
      <c r="H77" s="160">
        <v>34975</v>
      </c>
      <c r="I77" s="160">
        <f t="shared" si="7"/>
        <v>67.88718014414016</v>
      </c>
      <c r="J77" s="187">
        <f>AVERAGE(H77/G77)*100</f>
        <v>77.722222222222229</v>
      </c>
    </row>
    <row r="78" spans="1:10" s="158" customFormat="1" ht="14.1" customHeight="1" x14ac:dyDescent="0.2">
      <c r="B78" s="162" t="s">
        <v>702</v>
      </c>
      <c r="C78" s="298" t="s">
        <v>519</v>
      </c>
      <c r="D78" s="298"/>
      <c r="E78" s="298"/>
      <c r="F78" s="164">
        <v>51519.3</v>
      </c>
      <c r="G78" s="164"/>
      <c r="H78" s="164">
        <v>34975</v>
      </c>
      <c r="I78" s="177">
        <f t="shared" si="7"/>
        <v>67.88718014414016</v>
      </c>
      <c r="J78" s="164"/>
    </row>
    <row r="79" spans="1:10" s="161" customFormat="1" ht="14.1" customHeight="1" x14ac:dyDescent="0.2">
      <c r="A79" s="296" t="s">
        <v>703</v>
      </c>
      <c r="B79" s="296"/>
      <c r="C79" s="296"/>
      <c r="D79" s="297" t="s">
        <v>416</v>
      </c>
      <c r="E79" s="297"/>
      <c r="F79" s="160">
        <v>6407.7</v>
      </c>
      <c r="G79" s="160">
        <v>506800</v>
      </c>
      <c r="H79" s="160">
        <v>504300</v>
      </c>
      <c r="I79" s="160">
        <f t="shared" si="7"/>
        <v>7870.2186431949058</v>
      </c>
      <c r="J79" s="187">
        <f>AVERAGE(H79/G79)*100</f>
        <v>99.506708760852405</v>
      </c>
    </row>
    <row r="80" spans="1:10" s="158" customFormat="1" ht="14.1" customHeight="1" x14ac:dyDescent="0.2">
      <c r="B80" s="162" t="s">
        <v>704</v>
      </c>
      <c r="C80" s="298" t="s">
        <v>521</v>
      </c>
      <c r="D80" s="298"/>
      <c r="E80" s="298"/>
      <c r="F80" s="164">
        <v>6407.7</v>
      </c>
      <c r="G80" s="164"/>
      <c r="H80" s="164">
        <v>504300</v>
      </c>
      <c r="I80" s="164">
        <f t="shared" si="7"/>
        <v>7870.2186431949058</v>
      </c>
      <c r="J80" s="164"/>
    </row>
    <row r="81" spans="1:10" s="158" customFormat="1" ht="14.1" customHeight="1" x14ac:dyDescent="0.2">
      <c r="A81" s="296" t="s">
        <v>705</v>
      </c>
      <c r="B81" s="296"/>
      <c r="C81" s="296"/>
      <c r="D81" s="300" t="s">
        <v>706</v>
      </c>
      <c r="E81" s="300"/>
      <c r="F81" s="160">
        <v>1979179.21</v>
      </c>
      <c r="G81" s="160">
        <v>3501775</v>
      </c>
      <c r="H81" s="160">
        <v>3285198.97</v>
      </c>
      <c r="I81" s="160">
        <f t="shared" si="7"/>
        <v>165.98794861027267</v>
      </c>
      <c r="J81" s="187">
        <f>AVERAGE(H81/G81)*100</f>
        <v>93.815249980367113</v>
      </c>
    </row>
    <row r="82" spans="1:10" s="161" customFormat="1" ht="14.1" customHeight="1" x14ac:dyDescent="0.2">
      <c r="A82" s="296" t="s">
        <v>707</v>
      </c>
      <c r="B82" s="296"/>
      <c r="C82" s="296"/>
      <c r="D82" s="297" t="s">
        <v>402</v>
      </c>
      <c r="E82" s="297"/>
      <c r="F82" s="160">
        <v>1823275.6400000001</v>
      </c>
      <c r="G82" s="160">
        <v>2798000</v>
      </c>
      <c r="H82" s="160">
        <v>2638701.2200000002</v>
      </c>
      <c r="I82" s="160">
        <f t="shared" si="7"/>
        <v>144.72311054405355</v>
      </c>
      <c r="J82" s="187">
        <f>AVERAGE(H82/G82)*100</f>
        <v>94.306691208005716</v>
      </c>
    </row>
    <row r="83" spans="1:10" s="158" customFormat="1" ht="14.1" customHeight="1" x14ac:dyDescent="0.2">
      <c r="B83" s="162" t="s">
        <v>708</v>
      </c>
      <c r="C83" s="298" t="s">
        <v>520</v>
      </c>
      <c r="D83" s="298"/>
      <c r="E83" s="298"/>
      <c r="F83" s="164">
        <v>383790.38</v>
      </c>
      <c r="G83" s="164"/>
      <c r="H83" s="164">
        <v>392540.48</v>
      </c>
      <c r="I83" s="164">
        <f t="shared" si="7"/>
        <v>102.27991644814026</v>
      </c>
      <c r="J83" s="164"/>
    </row>
    <row r="84" spans="1:10" s="158" customFormat="1" ht="14.1" customHeight="1" x14ac:dyDescent="0.2">
      <c r="B84" s="162" t="s">
        <v>709</v>
      </c>
      <c r="C84" s="299" t="s">
        <v>516</v>
      </c>
      <c r="D84" s="299"/>
      <c r="E84" s="299"/>
      <c r="F84" s="164">
        <v>921210.6</v>
      </c>
      <c r="G84" s="164"/>
      <c r="H84" s="164">
        <v>1668865.41</v>
      </c>
      <c r="I84" s="164">
        <f t="shared" si="7"/>
        <v>181.16003115899881</v>
      </c>
      <c r="J84" s="164"/>
    </row>
    <row r="85" spans="1:10" s="158" customFormat="1" ht="14.1" customHeight="1" x14ac:dyDescent="0.2">
      <c r="B85" s="162" t="s">
        <v>710</v>
      </c>
      <c r="C85" s="298" t="s">
        <v>517</v>
      </c>
      <c r="D85" s="298"/>
      <c r="E85" s="298"/>
      <c r="F85" s="164">
        <v>518274.66000000003</v>
      </c>
      <c r="G85" s="164"/>
      <c r="H85" s="164">
        <v>577295.32999999996</v>
      </c>
      <c r="I85" s="164">
        <f t="shared" si="7"/>
        <v>111.3879135051673</v>
      </c>
      <c r="J85" s="164"/>
    </row>
    <row r="86" spans="1:10" s="161" customFormat="1" ht="14.1" customHeight="1" x14ac:dyDescent="0.2">
      <c r="A86" s="296" t="s">
        <v>711</v>
      </c>
      <c r="B86" s="296"/>
      <c r="C86" s="296"/>
      <c r="D86" s="297" t="s">
        <v>398</v>
      </c>
      <c r="E86" s="297"/>
      <c r="F86" s="160">
        <v>30515.8</v>
      </c>
      <c r="G86" s="160">
        <v>381075</v>
      </c>
      <c r="H86" s="160">
        <v>321266.53000000003</v>
      </c>
      <c r="I86" s="160">
        <f t="shared" si="7"/>
        <v>1052.7875067997563</v>
      </c>
      <c r="J86" s="187">
        <f>AVERAGE(H86/G86)*100</f>
        <v>84.305328347438177</v>
      </c>
    </row>
    <row r="87" spans="1:10" s="158" customFormat="1" ht="14.1" customHeight="1" x14ac:dyDescent="0.2">
      <c r="B87" s="162" t="s">
        <v>712</v>
      </c>
      <c r="C87" s="298" t="s">
        <v>510</v>
      </c>
      <c r="D87" s="298"/>
      <c r="E87" s="298"/>
      <c r="F87" s="164">
        <v>25924.55</v>
      </c>
      <c r="G87" s="164"/>
      <c r="H87" s="164">
        <v>49700.38</v>
      </c>
      <c r="I87" s="164">
        <f t="shared" si="7"/>
        <v>191.71164012490092</v>
      </c>
      <c r="J87" s="164"/>
    </row>
    <row r="88" spans="1:10" s="158" customFormat="1" ht="14.1" customHeight="1" x14ac:dyDescent="0.2">
      <c r="B88" s="162" t="s">
        <v>713</v>
      </c>
      <c r="C88" s="298" t="s">
        <v>511</v>
      </c>
      <c r="D88" s="298"/>
      <c r="E88" s="298"/>
      <c r="F88" s="164">
        <v>4591.25</v>
      </c>
      <c r="G88" s="164"/>
      <c r="H88" s="164">
        <v>15695</v>
      </c>
      <c r="I88" s="164">
        <f t="shared" si="7"/>
        <v>341.84590253199019</v>
      </c>
      <c r="J88" s="164"/>
    </row>
    <row r="89" spans="1:10" s="158" customFormat="1" ht="14.1" customHeight="1" x14ac:dyDescent="0.2">
      <c r="B89" s="162" t="s">
        <v>714</v>
      </c>
      <c r="C89" s="298" t="s">
        <v>715</v>
      </c>
      <c r="D89" s="298"/>
      <c r="E89" s="298"/>
      <c r="F89" s="164">
        <v>0</v>
      </c>
      <c r="G89" s="164"/>
      <c r="H89" s="164">
        <v>255871.15</v>
      </c>
      <c r="I89" s="164">
        <v>0</v>
      </c>
      <c r="J89" s="164"/>
    </row>
    <row r="90" spans="1:10" s="158" customFormat="1" ht="14.1" customHeight="1" x14ac:dyDescent="0.2">
      <c r="B90" s="162" t="s">
        <v>731</v>
      </c>
      <c r="C90" s="298" t="s">
        <v>732</v>
      </c>
      <c r="D90" s="298"/>
      <c r="E90" s="298"/>
      <c r="F90" s="164">
        <v>0</v>
      </c>
      <c r="G90" s="164"/>
      <c r="H90" s="164">
        <v>0</v>
      </c>
      <c r="I90" s="164">
        <v>0</v>
      </c>
      <c r="J90" s="164"/>
    </row>
    <row r="91" spans="1:10" s="169" customFormat="1" ht="14.1" customHeight="1" x14ac:dyDescent="0.2">
      <c r="A91" s="296">
        <v>423</v>
      </c>
      <c r="B91" s="296"/>
      <c r="C91" s="296"/>
      <c r="D91" s="297" t="s">
        <v>30</v>
      </c>
      <c r="E91" s="297"/>
      <c r="F91" s="160">
        <v>0</v>
      </c>
      <c r="G91" s="160">
        <v>148700</v>
      </c>
      <c r="H91" s="160">
        <v>148700</v>
      </c>
      <c r="I91" s="160">
        <v>0</v>
      </c>
      <c r="J91" s="187">
        <f>AVERAGE(H91/G91)*100</f>
        <v>100</v>
      </c>
    </row>
    <row r="92" spans="1:10" s="158" customFormat="1" ht="14.1" customHeight="1" x14ac:dyDescent="0.2">
      <c r="B92" s="185">
        <v>4231</v>
      </c>
      <c r="C92" s="170"/>
      <c r="D92" s="298" t="s">
        <v>512</v>
      </c>
      <c r="E92" s="298"/>
      <c r="F92" s="164">
        <v>0</v>
      </c>
      <c r="G92" s="164"/>
      <c r="H92" s="164">
        <v>148700</v>
      </c>
      <c r="I92" s="164">
        <v>0</v>
      </c>
      <c r="J92" s="164"/>
    </row>
    <row r="93" spans="1:10" s="161" customFormat="1" ht="14.1" customHeight="1" x14ac:dyDescent="0.2">
      <c r="A93" s="296" t="s">
        <v>413</v>
      </c>
      <c r="B93" s="296"/>
      <c r="C93" s="296"/>
      <c r="D93" s="297" t="s">
        <v>414</v>
      </c>
      <c r="E93" s="297"/>
      <c r="F93" s="160">
        <v>125387.77</v>
      </c>
      <c r="G93" s="160">
        <v>111000</v>
      </c>
      <c r="H93" s="160">
        <v>115156.22</v>
      </c>
      <c r="I93" s="160">
        <f>AVERAGE(H93/F93)*100</f>
        <v>91.840073397907943</v>
      </c>
      <c r="J93" s="187">
        <f>AVERAGE(H93/G93)*100</f>
        <v>103.74434234234234</v>
      </c>
    </row>
    <row r="94" spans="1:10" s="158" customFormat="1" ht="14.1" customHeight="1" x14ac:dyDescent="0.2">
      <c r="B94" s="162" t="s">
        <v>469</v>
      </c>
      <c r="C94" s="298" t="s">
        <v>716</v>
      </c>
      <c r="D94" s="298"/>
      <c r="E94" s="298"/>
      <c r="F94" s="164">
        <v>125387.77</v>
      </c>
      <c r="G94" s="164"/>
      <c r="H94" s="164">
        <v>115156.22</v>
      </c>
      <c r="I94" s="164">
        <f>AVERAGE(H94/F94)*100</f>
        <v>91.840073397907943</v>
      </c>
      <c r="J94" s="164"/>
    </row>
    <row r="95" spans="1:10" s="161" customFormat="1" ht="14.1" customHeight="1" x14ac:dyDescent="0.2">
      <c r="A95" s="296" t="s">
        <v>717</v>
      </c>
      <c r="B95" s="296"/>
      <c r="C95" s="296"/>
      <c r="D95" s="297" t="s">
        <v>399</v>
      </c>
      <c r="E95" s="297"/>
      <c r="F95" s="160">
        <v>0</v>
      </c>
      <c r="G95" s="160">
        <v>63000</v>
      </c>
      <c r="H95" s="160">
        <v>61375</v>
      </c>
      <c r="I95" s="160">
        <v>0</v>
      </c>
      <c r="J95" s="187">
        <f>AVERAGE(H95/G95)*100</f>
        <v>97.420634920634924</v>
      </c>
    </row>
    <row r="96" spans="1:10" s="158" customFormat="1" ht="14.1" customHeight="1" x14ac:dyDescent="0.2">
      <c r="B96" s="162" t="s">
        <v>718</v>
      </c>
      <c r="C96" s="298" t="s">
        <v>719</v>
      </c>
      <c r="D96" s="298"/>
      <c r="E96" s="298"/>
      <c r="F96" s="164">
        <v>0</v>
      </c>
      <c r="G96" s="164"/>
      <c r="H96" s="164">
        <v>61375</v>
      </c>
      <c r="I96" s="164">
        <v>0</v>
      </c>
      <c r="J96" s="164"/>
    </row>
    <row r="97" spans="1:10" s="169" customFormat="1" ht="14.1" customHeight="1" x14ac:dyDescent="0.2">
      <c r="A97" s="296">
        <v>45</v>
      </c>
      <c r="B97" s="296"/>
      <c r="C97" s="296"/>
      <c r="D97" s="300" t="s">
        <v>726</v>
      </c>
      <c r="E97" s="300"/>
      <c r="F97" s="160">
        <v>0</v>
      </c>
      <c r="G97" s="160">
        <v>20000</v>
      </c>
      <c r="H97" s="160">
        <v>19875</v>
      </c>
      <c r="I97" s="160">
        <v>0</v>
      </c>
      <c r="J97" s="187">
        <f>AVERAGE(H97/G97)*100</f>
        <v>99.375</v>
      </c>
    </row>
    <row r="98" spans="1:10" s="169" customFormat="1" ht="14.1" customHeight="1" x14ac:dyDescent="0.2">
      <c r="A98" s="296">
        <v>451</v>
      </c>
      <c r="B98" s="296"/>
      <c r="C98" s="296"/>
      <c r="D98" s="297" t="s">
        <v>727</v>
      </c>
      <c r="E98" s="297"/>
      <c r="F98" s="160">
        <v>0</v>
      </c>
      <c r="G98" s="160">
        <v>20000</v>
      </c>
      <c r="H98" s="160">
        <v>19875</v>
      </c>
      <c r="I98" s="160">
        <v>0</v>
      </c>
      <c r="J98" s="187">
        <f>AVERAGE(H98/G98)*100</f>
        <v>99.375</v>
      </c>
    </row>
    <row r="99" spans="1:10" s="158" customFormat="1" ht="14.1" customHeight="1" x14ac:dyDescent="0.2">
      <c r="A99" s="162"/>
      <c r="B99" s="185">
        <v>4511</v>
      </c>
      <c r="C99" s="162"/>
      <c r="D99" s="298" t="s">
        <v>727</v>
      </c>
      <c r="E99" s="298"/>
      <c r="F99" s="164">
        <v>0</v>
      </c>
      <c r="G99" s="164"/>
      <c r="H99" s="164">
        <v>19875</v>
      </c>
      <c r="I99" s="164">
        <v>0</v>
      </c>
      <c r="J99" s="164"/>
    </row>
    <row r="100" spans="1:10" s="156" customFormat="1" ht="17.100000000000001" customHeight="1" x14ac:dyDescent="0.2">
      <c r="A100" s="292" t="s">
        <v>647</v>
      </c>
      <c r="B100" s="292"/>
      <c r="C100" s="292"/>
      <c r="D100" s="292"/>
      <c r="E100" s="292"/>
      <c r="F100" s="155">
        <v>14631806.24</v>
      </c>
      <c r="G100" s="172">
        <v>20316295</v>
      </c>
      <c r="H100" s="155">
        <v>18681299.359999999</v>
      </c>
      <c r="I100" s="155">
        <f>AVERAGE(H100/F100)*100</f>
        <v>127.67596189819419</v>
      </c>
      <c r="J100" s="172">
        <f>AVERAGE(H100/G100)*100</f>
        <v>91.952294254439607</v>
      </c>
    </row>
    <row r="101" spans="1:10" ht="11.25" customHeight="1" x14ac:dyDescent="0.2"/>
    <row r="102" spans="1:10" ht="12.75" customHeight="1" x14ac:dyDescent="0.2">
      <c r="F102" s="178"/>
      <c r="G102" s="178"/>
      <c r="H102" s="178"/>
    </row>
  </sheetData>
  <mergeCells count="140">
    <mergeCell ref="A97:C97"/>
    <mergeCell ref="D97:E97"/>
    <mergeCell ref="A98:C98"/>
    <mergeCell ref="D98:E98"/>
    <mergeCell ref="D99:E99"/>
    <mergeCell ref="A95:C95"/>
    <mergeCell ref="D95:E95"/>
    <mergeCell ref="C96:E96"/>
    <mergeCell ref="A100:E100"/>
    <mergeCell ref="C78:E78"/>
    <mergeCell ref="A79:C79"/>
    <mergeCell ref="D79:E79"/>
    <mergeCell ref="C80:E80"/>
    <mergeCell ref="A81:C81"/>
    <mergeCell ref="D81:E81"/>
    <mergeCell ref="A75:C75"/>
    <mergeCell ref="D75:E75"/>
    <mergeCell ref="A76:C76"/>
    <mergeCell ref="D76:E76"/>
    <mergeCell ref="A77:C77"/>
    <mergeCell ref="D77:E77"/>
    <mergeCell ref="C94:E94"/>
    <mergeCell ref="D92:E92"/>
    <mergeCell ref="A82:C82"/>
    <mergeCell ref="D82:E82"/>
    <mergeCell ref="C83:E83"/>
    <mergeCell ref="C84:E84"/>
    <mergeCell ref="C85:E85"/>
    <mergeCell ref="A86:C86"/>
    <mergeCell ref="D86:E86"/>
    <mergeCell ref="C90:E90"/>
    <mergeCell ref="A91:C91"/>
    <mergeCell ref="D91:E91"/>
    <mergeCell ref="C87:E87"/>
    <mergeCell ref="C88:E88"/>
    <mergeCell ref="C89:E89"/>
    <mergeCell ref="A93:C93"/>
    <mergeCell ref="D93:E93"/>
    <mergeCell ref="A73:C73"/>
    <mergeCell ref="D73:E73"/>
    <mergeCell ref="C74:E74"/>
    <mergeCell ref="A67:C67"/>
    <mergeCell ref="D67:E67"/>
    <mergeCell ref="C68:E68"/>
    <mergeCell ref="A69:C69"/>
    <mergeCell ref="D69:E69"/>
    <mergeCell ref="C70:E70"/>
    <mergeCell ref="A71:C71"/>
    <mergeCell ref="D71:E71"/>
    <mergeCell ref="C72:E72"/>
    <mergeCell ref="C63:E63"/>
    <mergeCell ref="A64:C64"/>
    <mergeCell ref="D64:E64"/>
    <mergeCell ref="A65:C65"/>
    <mergeCell ref="D65:E65"/>
    <mergeCell ref="C66:E66"/>
    <mergeCell ref="C59:E59"/>
    <mergeCell ref="A60:C60"/>
    <mergeCell ref="D60:E60"/>
    <mergeCell ref="A61:C61"/>
    <mergeCell ref="D61:E61"/>
    <mergeCell ref="C62:E62"/>
    <mergeCell ref="A52:C52"/>
    <mergeCell ref="D52:E52"/>
    <mergeCell ref="C54:E54"/>
    <mergeCell ref="A55:C55"/>
    <mergeCell ref="D55:E55"/>
    <mergeCell ref="A58:C58"/>
    <mergeCell ref="D58:E58"/>
    <mergeCell ref="D57:E57"/>
    <mergeCell ref="C48:E48"/>
    <mergeCell ref="A49:C49"/>
    <mergeCell ref="D49:E49"/>
    <mergeCell ref="A50:C50"/>
    <mergeCell ref="D50:E50"/>
    <mergeCell ref="C51:E51"/>
    <mergeCell ref="C53:E53"/>
    <mergeCell ref="A56:C56"/>
    <mergeCell ref="D56:E56"/>
    <mergeCell ref="A44:C44"/>
    <mergeCell ref="D44:E44"/>
    <mergeCell ref="A45:C45"/>
    <mergeCell ref="D45:E45"/>
    <mergeCell ref="C46:E46"/>
    <mergeCell ref="C47:E47"/>
    <mergeCell ref="C38:E38"/>
    <mergeCell ref="C39:E39"/>
    <mergeCell ref="C40:E40"/>
    <mergeCell ref="C41:E41"/>
    <mergeCell ref="C42:E42"/>
    <mergeCell ref="C43:E43"/>
    <mergeCell ref="C34:E34"/>
    <mergeCell ref="A35:C35"/>
    <mergeCell ref="D35:E35"/>
    <mergeCell ref="C36:E36"/>
    <mergeCell ref="A37:C37"/>
    <mergeCell ref="D37:E37"/>
    <mergeCell ref="C28:E28"/>
    <mergeCell ref="C29:E29"/>
    <mergeCell ref="C30:E30"/>
    <mergeCell ref="C31:E31"/>
    <mergeCell ref="C32:E32"/>
    <mergeCell ref="C33:E33"/>
    <mergeCell ref="C23:E23"/>
    <mergeCell ref="C24:E24"/>
    <mergeCell ref="A25:C25"/>
    <mergeCell ref="D25:E25"/>
    <mergeCell ref="C26:E26"/>
    <mergeCell ref="C27:E27"/>
    <mergeCell ref="C20:E20"/>
    <mergeCell ref="C21:E21"/>
    <mergeCell ref="C22:E22"/>
    <mergeCell ref="A1:E1"/>
    <mergeCell ref="A2:B2"/>
    <mergeCell ref="C2:E2"/>
    <mergeCell ref="A3:C3"/>
    <mergeCell ref="D3:E3"/>
    <mergeCell ref="A4:C4"/>
    <mergeCell ref="D4:E4"/>
    <mergeCell ref="A9:C9"/>
    <mergeCell ref="D9:E9"/>
    <mergeCell ref="A5:C5"/>
    <mergeCell ref="D5:E5"/>
    <mergeCell ref="C6:E6"/>
    <mergeCell ref="A7:C7"/>
    <mergeCell ref="D7:E7"/>
    <mergeCell ref="C8:E8"/>
    <mergeCell ref="C10:E10"/>
    <mergeCell ref="C11:E11"/>
    <mergeCell ref="A12:C12"/>
    <mergeCell ref="D12:E12"/>
    <mergeCell ref="A18:C18"/>
    <mergeCell ref="D18:E18"/>
    <mergeCell ref="C19:E19"/>
    <mergeCell ref="A13:C13"/>
    <mergeCell ref="D13:E13"/>
    <mergeCell ref="C14:E14"/>
    <mergeCell ref="C15:E15"/>
    <mergeCell ref="C16:E16"/>
    <mergeCell ref="C17:E17"/>
  </mergeCells>
  <pageMargins left="0.27569444444444446" right="0.27569444444444446" top="0.27569444444444446" bottom="0.59097222222222223" header="0" footer="0"/>
  <pageSetup paperSize="9" scale="74" fitToHeight="0" orientation="portrait" r:id="rId1"/>
  <headerFooter alignWithMargins="0"/>
  <rowBreaks count="3" manualBreakCount="3">
    <brk id="74" max="16383" man="1"/>
    <brk id="131" min="1" max="256" man="1"/>
    <brk id="167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4D418-85E6-42C2-AA86-B020D974D988}">
  <sheetPr>
    <tabColor rgb="FFFFC000"/>
    <outlinePr summaryBelow="0" summaryRight="0"/>
    <pageSetUpPr autoPageBreaks="0" fitToPage="1"/>
  </sheetPr>
  <dimension ref="A1:L11"/>
  <sheetViews>
    <sheetView showGridLines="0" showOutlineSymbols="0" zoomScale="120" zoomScaleNormal="120" zoomScaleSheetLayoutView="130" workbookViewId="0">
      <selection activeCell="L9" sqref="L9"/>
    </sheetView>
  </sheetViews>
  <sheetFormatPr defaultColWidth="6.85546875" defaultRowHeight="12.75" customHeight="1" x14ac:dyDescent="0.2"/>
  <cols>
    <col min="1" max="1" width="1.140625" style="212" customWidth="1"/>
    <col min="2" max="2" width="5" style="212" customWidth="1"/>
    <col min="3" max="3" width="1.42578125" style="212" customWidth="1"/>
    <col min="4" max="4" width="6.28515625" style="212" customWidth="1"/>
    <col min="5" max="5" width="52.42578125" style="212" customWidth="1"/>
    <col min="6" max="8" width="17" style="213" customWidth="1"/>
    <col min="9" max="10" width="8.140625" style="213" customWidth="1"/>
    <col min="11" max="11" width="7.7109375" style="212" customWidth="1"/>
    <col min="12" max="256" width="6.85546875" style="212"/>
    <col min="257" max="257" width="1.140625" style="212" customWidth="1"/>
    <col min="258" max="258" width="5" style="212" customWidth="1"/>
    <col min="259" max="259" width="1.42578125" style="212" customWidth="1"/>
    <col min="260" max="260" width="6.28515625" style="212" customWidth="1"/>
    <col min="261" max="261" width="52.42578125" style="212" customWidth="1"/>
    <col min="262" max="264" width="17" style="212" customWidth="1"/>
    <col min="265" max="266" width="8.140625" style="212" customWidth="1"/>
    <col min="267" max="267" width="7.7109375" style="212" customWidth="1"/>
    <col min="268" max="512" width="6.85546875" style="212"/>
    <col min="513" max="513" width="1.140625" style="212" customWidth="1"/>
    <col min="514" max="514" width="5" style="212" customWidth="1"/>
    <col min="515" max="515" width="1.42578125" style="212" customWidth="1"/>
    <col min="516" max="516" width="6.28515625" style="212" customWidth="1"/>
    <col min="517" max="517" width="52.42578125" style="212" customWidth="1"/>
    <col min="518" max="520" width="17" style="212" customWidth="1"/>
    <col min="521" max="522" width="8.140625" style="212" customWidth="1"/>
    <col min="523" max="523" width="7.7109375" style="212" customWidth="1"/>
    <col min="524" max="768" width="6.85546875" style="212"/>
    <col min="769" max="769" width="1.140625" style="212" customWidth="1"/>
    <col min="770" max="770" width="5" style="212" customWidth="1"/>
    <col min="771" max="771" width="1.42578125" style="212" customWidth="1"/>
    <col min="772" max="772" width="6.28515625" style="212" customWidth="1"/>
    <col min="773" max="773" width="52.42578125" style="212" customWidth="1"/>
    <col min="774" max="776" width="17" style="212" customWidth="1"/>
    <col min="777" max="778" width="8.140625" style="212" customWidth="1"/>
    <col min="779" max="779" width="7.7109375" style="212" customWidth="1"/>
    <col min="780" max="1024" width="6.85546875" style="212"/>
    <col min="1025" max="1025" width="1.140625" style="212" customWidth="1"/>
    <col min="1026" max="1026" width="5" style="212" customWidth="1"/>
    <col min="1027" max="1027" width="1.42578125" style="212" customWidth="1"/>
    <col min="1028" max="1028" width="6.28515625" style="212" customWidth="1"/>
    <col min="1029" max="1029" width="52.42578125" style="212" customWidth="1"/>
    <col min="1030" max="1032" width="17" style="212" customWidth="1"/>
    <col min="1033" max="1034" width="8.140625" style="212" customWidth="1"/>
    <col min="1035" max="1035" width="7.7109375" style="212" customWidth="1"/>
    <col min="1036" max="1280" width="6.85546875" style="212"/>
    <col min="1281" max="1281" width="1.140625" style="212" customWidth="1"/>
    <col min="1282" max="1282" width="5" style="212" customWidth="1"/>
    <col min="1283" max="1283" width="1.42578125" style="212" customWidth="1"/>
    <col min="1284" max="1284" width="6.28515625" style="212" customWidth="1"/>
    <col min="1285" max="1285" width="52.42578125" style="212" customWidth="1"/>
    <col min="1286" max="1288" width="17" style="212" customWidth="1"/>
    <col min="1289" max="1290" width="8.140625" style="212" customWidth="1"/>
    <col min="1291" max="1291" width="7.7109375" style="212" customWidth="1"/>
    <col min="1292" max="1536" width="6.85546875" style="212"/>
    <col min="1537" max="1537" width="1.140625" style="212" customWidth="1"/>
    <col min="1538" max="1538" width="5" style="212" customWidth="1"/>
    <col min="1539" max="1539" width="1.42578125" style="212" customWidth="1"/>
    <col min="1540" max="1540" width="6.28515625" style="212" customWidth="1"/>
    <col min="1541" max="1541" width="52.42578125" style="212" customWidth="1"/>
    <col min="1542" max="1544" width="17" style="212" customWidth="1"/>
    <col min="1545" max="1546" width="8.140625" style="212" customWidth="1"/>
    <col min="1547" max="1547" width="7.7109375" style="212" customWidth="1"/>
    <col min="1548" max="1792" width="6.85546875" style="212"/>
    <col min="1793" max="1793" width="1.140625" style="212" customWidth="1"/>
    <col min="1794" max="1794" width="5" style="212" customWidth="1"/>
    <col min="1795" max="1795" width="1.42578125" style="212" customWidth="1"/>
    <col min="1796" max="1796" width="6.28515625" style="212" customWidth="1"/>
    <col min="1797" max="1797" width="52.42578125" style="212" customWidth="1"/>
    <col min="1798" max="1800" width="17" style="212" customWidth="1"/>
    <col min="1801" max="1802" width="8.140625" style="212" customWidth="1"/>
    <col min="1803" max="1803" width="7.7109375" style="212" customWidth="1"/>
    <col min="1804" max="2048" width="6.85546875" style="212"/>
    <col min="2049" max="2049" width="1.140625" style="212" customWidth="1"/>
    <col min="2050" max="2050" width="5" style="212" customWidth="1"/>
    <col min="2051" max="2051" width="1.42578125" style="212" customWidth="1"/>
    <col min="2052" max="2052" width="6.28515625" style="212" customWidth="1"/>
    <col min="2053" max="2053" width="52.42578125" style="212" customWidth="1"/>
    <col min="2054" max="2056" width="17" style="212" customWidth="1"/>
    <col min="2057" max="2058" width="8.140625" style="212" customWidth="1"/>
    <col min="2059" max="2059" width="7.7109375" style="212" customWidth="1"/>
    <col min="2060" max="2304" width="6.85546875" style="212"/>
    <col min="2305" max="2305" width="1.140625" style="212" customWidth="1"/>
    <col min="2306" max="2306" width="5" style="212" customWidth="1"/>
    <col min="2307" max="2307" width="1.42578125" style="212" customWidth="1"/>
    <col min="2308" max="2308" width="6.28515625" style="212" customWidth="1"/>
    <col min="2309" max="2309" width="52.42578125" style="212" customWidth="1"/>
    <col min="2310" max="2312" width="17" style="212" customWidth="1"/>
    <col min="2313" max="2314" width="8.140625" style="212" customWidth="1"/>
    <col min="2315" max="2315" width="7.7109375" style="212" customWidth="1"/>
    <col min="2316" max="2560" width="6.85546875" style="212"/>
    <col min="2561" max="2561" width="1.140625" style="212" customWidth="1"/>
    <col min="2562" max="2562" width="5" style="212" customWidth="1"/>
    <col min="2563" max="2563" width="1.42578125" style="212" customWidth="1"/>
    <col min="2564" max="2564" width="6.28515625" style="212" customWidth="1"/>
    <col min="2565" max="2565" width="52.42578125" style="212" customWidth="1"/>
    <col min="2566" max="2568" width="17" style="212" customWidth="1"/>
    <col min="2569" max="2570" width="8.140625" style="212" customWidth="1"/>
    <col min="2571" max="2571" width="7.7109375" style="212" customWidth="1"/>
    <col min="2572" max="2816" width="6.85546875" style="212"/>
    <col min="2817" max="2817" width="1.140625" style="212" customWidth="1"/>
    <col min="2818" max="2818" width="5" style="212" customWidth="1"/>
    <col min="2819" max="2819" width="1.42578125" style="212" customWidth="1"/>
    <col min="2820" max="2820" width="6.28515625" style="212" customWidth="1"/>
    <col min="2821" max="2821" width="52.42578125" style="212" customWidth="1"/>
    <col min="2822" max="2824" width="17" style="212" customWidth="1"/>
    <col min="2825" max="2826" width="8.140625" style="212" customWidth="1"/>
    <col min="2827" max="2827" width="7.7109375" style="212" customWidth="1"/>
    <col min="2828" max="3072" width="6.85546875" style="212"/>
    <col min="3073" max="3073" width="1.140625" style="212" customWidth="1"/>
    <col min="3074" max="3074" width="5" style="212" customWidth="1"/>
    <col min="3075" max="3075" width="1.42578125" style="212" customWidth="1"/>
    <col min="3076" max="3076" width="6.28515625" style="212" customWidth="1"/>
    <col min="3077" max="3077" width="52.42578125" style="212" customWidth="1"/>
    <col min="3078" max="3080" width="17" style="212" customWidth="1"/>
    <col min="3081" max="3082" width="8.140625" style="212" customWidth="1"/>
    <col min="3083" max="3083" width="7.7109375" style="212" customWidth="1"/>
    <col min="3084" max="3328" width="6.85546875" style="212"/>
    <col min="3329" max="3329" width="1.140625" style="212" customWidth="1"/>
    <col min="3330" max="3330" width="5" style="212" customWidth="1"/>
    <col min="3331" max="3331" width="1.42578125" style="212" customWidth="1"/>
    <col min="3332" max="3332" width="6.28515625" style="212" customWidth="1"/>
    <col min="3333" max="3333" width="52.42578125" style="212" customWidth="1"/>
    <col min="3334" max="3336" width="17" style="212" customWidth="1"/>
    <col min="3337" max="3338" width="8.140625" style="212" customWidth="1"/>
    <col min="3339" max="3339" width="7.7109375" style="212" customWidth="1"/>
    <col min="3340" max="3584" width="6.85546875" style="212"/>
    <col min="3585" max="3585" width="1.140625" style="212" customWidth="1"/>
    <col min="3586" max="3586" width="5" style="212" customWidth="1"/>
    <col min="3587" max="3587" width="1.42578125" style="212" customWidth="1"/>
    <col min="3588" max="3588" width="6.28515625" style="212" customWidth="1"/>
    <col min="3589" max="3589" width="52.42578125" style="212" customWidth="1"/>
    <col min="3590" max="3592" width="17" style="212" customWidth="1"/>
    <col min="3593" max="3594" width="8.140625" style="212" customWidth="1"/>
    <col min="3595" max="3595" width="7.7109375" style="212" customWidth="1"/>
    <col min="3596" max="3840" width="6.85546875" style="212"/>
    <col min="3841" max="3841" width="1.140625" style="212" customWidth="1"/>
    <col min="3842" max="3842" width="5" style="212" customWidth="1"/>
    <col min="3843" max="3843" width="1.42578125" style="212" customWidth="1"/>
    <col min="3844" max="3844" width="6.28515625" style="212" customWidth="1"/>
    <col min="3845" max="3845" width="52.42578125" style="212" customWidth="1"/>
    <col min="3846" max="3848" width="17" style="212" customWidth="1"/>
    <col min="3849" max="3850" width="8.140625" style="212" customWidth="1"/>
    <col min="3851" max="3851" width="7.7109375" style="212" customWidth="1"/>
    <col min="3852" max="4096" width="6.85546875" style="212"/>
    <col min="4097" max="4097" width="1.140625" style="212" customWidth="1"/>
    <col min="4098" max="4098" width="5" style="212" customWidth="1"/>
    <col min="4099" max="4099" width="1.42578125" style="212" customWidth="1"/>
    <col min="4100" max="4100" width="6.28515625" style="212" customWidth="1"/>
    <col min="4101" max="4101" width="52.42578125" style="212" customWidth="1"/>
    <col min="4102" max="4104" width="17" style="212" customWidth="1"/>
    <col min="4105" max="4106" width="8.140625" style="212" customWidth="1"/>
    <col min="4107" max="4107" width="7.7109375" style="212" customWidth="1"/>
    <col min="4108" max="4352" width="6.85546875" style="212"/>
    <col min="4353" max="4353" width="1.140625" style="212" customWidth="1"/>
    <col min="4354" max="4354" width="5" style="212" customWidth="1"/>
    <col min="4355" max="4355" width="1.42578125" style="212" customWidth="1"/>
    <col min="4356" max="4356" width="6.28515625" style="212" customWidth="1"/>
    <col min="4357" max="4357" width="52.42578125" style="212" customWidth="1"/>
    <col min="4358" max="4360" width="17" style="212" customWidth="1"/>
    <col min="4361" max="4362" width="8.140625" style="212" customWidth="1"/>
    <col min="4363" max="4363" width="7.7109375" style="212" customWidth="1"/>
    <col min="4364" max="4608" width="6.85546875" style="212"/>
    <col min="4609" max="4609" width="1.140625" style="212" customWidth="1"/>
    <col min="4610" max="4610" width="5" style="212" customWidth="1"/>
    <col min="4611" max="4611" width="1.42578125" style="212" customWidth="1"/>
    <col min="4612" max="4612" width="6.28515625" style="212" customWidth="1"/>
    <col min="4613" max="4613" width="52.42578125" style="212" customWidth="1"/>
    <col min="4614" max="4616" width="17" style="212" customWidth="1"/>
    <col min="4617" max="4618" width="8.140625" style="212" customWidth="1"/>
    <col min="4619" max="4619" width="7.7109375" style="212" customWidth="1"/>
    <col min="4620" max="4864" width="6.85546875" style="212"/>
    <col min="4865" max="4865" width="1.140625" style="212" customWidth="1"/>
    <col min="4866" max="4866" width="5" style="212" customWidth="1"/>
    <col min="4867" max="4867" width="1.42578125" style="212" customWidth="1"/>
    <col min="4868" max="4868" width="6.28515625" style="212" customWidth="1"/>
    <col min="4869" max="4869" width="52.42578125" style="212" customWidth="1"/>
    <col min="4870" max="4872" width="17" style="212" customWidth="1"/>
    <col min="4873" max="4874" width="8.140625" style="212" customWidth="1"/>
    <col min="4875" max="4875" width="7.7109375" style="212" customWidth="1"/>
    <col min="4876" max="5120" width="6.85546875" style="212"/>
    <col min="5121" max="5121" width="1.140625" style="212" customWidth="1"/>
    <col min="5122" max="5122" width="5" style="212" customWidth="1"/>
    <col min="5123" max="5123" width="1.42578125" style="212" customWidth="1"/>
    <col min="5124" max="5124" width="6.28515625" style="212" customWidth="1"/>
    <col min="5125" max="5125" width="52.42578125" style="212" customWidth="1"/>
    <col min="5126" max="5128" width="17" style="212" customWidth="1"/>
    <col min="5129" max="5130" width="8.140625" style="212" customWidth="1"/>
    <col min="5131" max="5131" width="7.7109375" style="212" customWidth="1"/>
    <col min="5132" max="5376" width="6.85546875" style="212"/>
    <col min="5377" max="5377" width="1.140625" style="212" customWidth="1"/>
    <col min="5378" max="5378" width="5" style="212" customWidth="1"/>
    <col min="5379" max="5379" width="1.42578125" style="212" customWidth="1"/>
    <col min="5380" max="5380" width="6.28515625" style="212" customWidth="1"/>
    <col min="5381" max="5381" width="52.42578125" style="212" customWidth="1"/>
    <col min="5382" max="5384" width="17" style="212" customWidth="1"/>
    <col min="5385" max="5386" width="8.140625" style="212" customWidth="1"/>
    <col min="5387" max="5387" width="7.7109375" style="212" customWidth="1"/>
    <col min="5388" max="5632" width="6.85546875" style="212"/>
    <col min="5633" max="5633" width="1.140625" style="212" customWidth="1"/>
    <col min="5634" max="5634" width="5" style="212" customWidth="1"/>
    <col min="5635" max="5635" width="1.42578125" style="212" customWidth="1"/>
    <col min="5636" max="5636" width="6.28515625" style="212" customWidth="1"/>
    <col min="5637" max="5637" width="52.42578125" style="212" customWidth="1"/>
    <col min="5638" max="5640" width="17" style="212" customWidth="1"/>
    <col min="5641" max="5642" width="8.140625" style="212" customWidth="1"/>
    <col min="5643" max="5643" width="7.7109375" style="212" customWidth="1"/>
    <col min="5644" max="5888" width="6.85546875" style="212"/>
    <col min="5889" max="5889" width="1.140625" style="212" customWidth="1"/>
    <col min="5890" max="5890" width="5" style="212" customWidth="1"/>
    <col min="5891" max="5891" width="1.42578125" style="212" customWidth="1"/>
    <col min="5892" max="5892" width="6.28515625" style="212" customWidth="1"/>
    <col min="5893" max="5893" width="52.42578125" style="212" customWidth="1"/>
    <col min="5894" max="5896" width="17" style="212" customWidth="1"/>
    <col min="5897" max="5898" width="8.140625" style="212" customWidth="1"/>
    <col min="5899" max="5899" width="7.7109375" style="212" customWidth="1"/>
    <col min="5900" max="6144" width="6.85546875" style="212"/>
    <col min="6145" max="6145" width="1.140625" style="212" customWidth="1"/>
    <col min="6146" max="6146" width="5" style="212" customWidth="1"/>
    <col min="6147" max="6147" width="1.42578125" style="212" customWidth="1"/>
    <col min="6148" max="6148" width="6.28515625" style="212" customWidth="1"/>
    <col min="6149" max="6149" width="52.42578125" style="212" customWidth="1"/>
    <col min="6150" max="6152" width="17" style="212" customWidth="1"/>
    <col min="6153" max="6154" width="8.140625" style="212" customWidth="1"/>
    <col min="6155" max="6155" width="7.7109375" style="212" customWidth="1"/>
    <col min="6156" max="6400" width="6.85546875" style="212"/>
    <col min="6401" max="6401" width="1.140625" style="212" customWidth="1"/>
    <col min="6402" max="6402" width="5" style="212" customWidth="1"/>
    <col min="6403" max="6403" width="1.42578125" style="212" customWidth="1"/>
    <col min="6404" max="6404" width="6.28515625" style="212" customWidth="1"/>
    <col min="6405" max="6405" width="52.42578125" style="212" customWidth="1"/>
    <col min="6406" max="6408" width="17" style="212" customWidth="1"/>
    <col min="6409" max="6410" width="8.140625" style="212" customWidth="1"/>
    <col min="6411" max="6411" width="7.7109375" style="212" customWidth="1"/>
    <col min="6412" max="6656" width="6.85546875" style="212"/>
    <col min="6657" max="6657" width="1.140625" style="212" customWidth="1"/>
    <col min="6658" max="6658" width="5" style="212" customWidth="1"/>
    <col min="6659" max="6659" width="1.42578125" style="212" customWidth="1"/>
    <col min="6660" max="6660" width="6.28515625" style="212" customWidth="1"/>
    <col min="6661" max="6661" width="52.42578125" style="212" customWidth="1"/>
    <col min="6662" max="6664" width="17" style="212" customWidth="1"/>
    <col min="6665" max="6666" width="8.140625" style="212" customWidth="1"/>
    <col min="6667" max="6667" width="7.7109375" style="212" customWidth="1"/>
    <col min="6668" max="6912" width="6.85546875" style="212"/>
    <col min="6913" max="6913" width="1.140625" style="212" customWidth="1"/>
    <col min="6914" max="6914" width="5" style="212" customWidth="1"/>
    <col min="6915" max="6915" width="1.42578125" style="212" customWidth="1"/>
    <col min="6916" max="6916" width="6.28515625" style="212" customWidth="1"/>
    <col min="6917" max="6917" width="52.42578125" style="212" customWidth="1"/>
    <col min="6918" max="6920" width="17" style="212" customWidth="1"/>
    <col min="6921" max="6922" width="8.140625" style="212" customWidth="1"/>
    <col min="6923" max="6923" width="7.7109375" style="212" customWidth="1"/>
    <col min="6924" max="7168" width="6.85546875" style="212"/>
    <col min="7169" max="7169" width="1.140625" style="212" customWidth="1"/>
    <col min="7170" max="7170" width="5" style="212" customWidth="1"/>
    <col min="7171" max="7171" width="1.42578125" style="212" customWidth="1"/>
    <col min="7172" max="7172" width="6.28515625" style="212" customWidth="1"/>
    <col min="7173" max="7173" width="52.42578125" style="212" customWidth="1"/>
    <col min="7174" max="7176" width="17" style="212" customWidth="1"/>
    <col min="7177" max="7178" width="8.140625" style="212" customWidth="1"/>
    <col min="7179" max="7179" width="7.7109375" style="212" customWidth="1"/>
    <col min="7180" max="7424" width="6.85546875" style="212"/>
    <col min="7425" max="7425" width="1.140625" style="212" customWidth="1"/>
    <col min="7426" max="7426" width="5" style="212" customWidth="1"/>
    <col min="7427" max="7427" width="1.42578125" style="212" customWidth="1"/>
    <col min="7428" max="7428" width="6.28515625" style="212" customWidth="1"/>
    <col min="7429" max="7429" width="52.42578125" style="212" customWidth="1"/>
    <col min="7430" max="7432" width="17" style="212" customWidth="1"/>
    <col min="7433" max="7434" width="8.140625" style="212" customWidth="1"/>
    <col min="7435" max="7435" width="7.7109375" style="212" customWidth="1"/>
    <col min="7436" max="7680" width="6.85546875" style="212"/>
    <col min="7681" max="7681" width="1.140625" style="212" customWidth="1"/>
    <col min="7682" max="7682" width="5" style="212" customWidth="1"/>
    <col min="7683" max="7683" width="1.42578125" style="212" customWidth="1"/>
    <col min="7684" max="7684" width="6.28515625" style="212" customWidth="1"/>
    <col min="7685" max="7685" width="52.42578125" style="212" customWidth="1"/>
    <col min="7686" max="7688" width="17" style="212" customWidth="1"/>
    <col min="7689" max="7690" width="8.140625" style="212" customWidth="1"/>
    <col min="7691" max="7691" width="7.7109375" style="212" customWidth="1"/>
    <col min="7692" max="7936" width="6.85546875" style="212"/>
    <col min="7937" max="7937" width="1.140625" style="212" customWidth="1"/>
    <col min="7938" max="7938" width="5" style="212" customWidth="1"/>
    <col min="7939" max="7939" width="1.42578125" style="212" customWidth="1"/>
    <col min="7940" max="7940" width="6.28515625" style="212" customWidth="1"/>
    <col min="7941" max="7941" width="52.42578125" style="212" customWidth="1"/>
    <col min="7942" max="7944" width="17" style="212" customWidth="1"/>
    <col min="7945" max="7946" width="8.140625" style="212" customWidth="1"/>
    <col min="7947" max="7947" width="7.7109375" style="212" customWidth="1"/>
    <col min="7948" max="8192" width="6.85546875" style="212"/>
    <col min="8193" max="8193" width="1.140625" style="212" customWidth="1"/>
    <col min="8194" max="8194" width="5" style="212" customWidth="1"/>
    <col min="8195" max="8195" width="1.42578125" style="212" customWidth="1"/>
    <col min="8196" max="8196" width="6.28515625" style="212" customWidth="1"/>
    <col min="8197" max="8197" width="52.42578125" style="212" customWidth="1"/>
    <col min="8198" max="8200" width="17" style="212" customWidth="1"/>
    <col min="8201" max="8202" width="8.140625" style="212" customWidth="1"/>
    <col min="8203" max="8203" width="7.7109375" style="212" customWidth="1"/>
    <col min="8204" max="8448" width="6.85546875" style="212"/>
    <col min="8449" max="8449" width="1.140625" style="212" customWidth="1"/>
    <col min="8450" max="8450" width="5" style="212" customWidth="1"/>
    <col min="8451" max="8451" width="1.42578125" style="212" customWidth="1"/>
    <col min="8452" max="8452" width="6.28515625" style="212" customWidth="1"/>
    <col min="8453" max="8453" width="52.42578125" style="212" customWidth="1"/>
    <col min="8454" max="8456" width="17" style="212" customWidth="1"/>
    <col min="8457" max="8458" width="8.140625" style="212" customWidth="1"/>
    <col min="8459" max="8459" width="7.7109375" style="212" customWidth="1"/>
    <col min="8460" max="8704" width="6.85546875" style="212"/>
    <col min="8705" max="8705" width="1.140625" style="212" customWidth="1"/>
    <col min="8706" max="8706" width="5" style="212" customWidth="1"/>
    <col min="8707" max="8707" width="1.42578125" style="212" customWidth="1"/>
    <col min="8708" max="8708" width="6.28515625" style="212" customWidth="1"/>
    <col min="8709" max="8709" width="52.42578125" style="212" customWidth="1"/>
    <col min="8710" max="8712" width="17" style="212" customWidth="1"/>
    <col min="8713" max="8714" width="8.140625" style="212" customWidth="1"/>
    <col min="8715" max="8715" width="7.7109375" style="212" customWidth="1"/>
    <col min="8716" max="8960" width="6.85546875" style="212"/>
    <col min="8961" max="8961" width="1.140625" style="212" customWidth="1"/>
    <col min="8962" max="8962" width="5" style="212" customWidth="1"/>
    <col min="8963" max="8963" width="1.42578125" style="212" customWidth="1"/>
    <col min="8964" max="8964" width="6.28515625" style="212" customWidth="1"/>
    <col min="8965" max="8965" width="52.42578125" style="212" customWidth="1"/>
    <col min="8966" max="8968" width="17" style="212" customWidth="1"/>
    <col min="8969" max="8970" width="8.140625" style="212" customWidth="1"/>
    <col min="8971" max="8971" width="7.7109375" style="212" customWidth="1"/>
    <col min="8972" max="9216" width="6.85546875" style="212"/>
    <col min="9217" max="9217" width="1.140625" style="212" customWidth="1"/>
    <col min="9218" max="9218" width="5" style="212" customWidth="1"/>
    <col min="9219" max="9219" width="1.42578125" style="212" customWidth="1"/>
    <col min="9220" max="9220" width="6.28515625" style="212" customWidth="1"/>
    <col min="9221" max="9221" width="52.42578125" style="212" customWidth="1"/>
    <col min="9222" max="9224" width="17" style="212" customWidth="1"/>
    <col min="9225" max="9226" width="8.140625" style="212" customWidth="1"/>
    <col min="9227" max="9227" width="7.7109375" style="212" customWidth="1"/>
    <col min="9228" max="9472" width="6.85546875" style="212"/>
    <col min="9473" max="9473" width="1.140625" style="212" customWidth="1"/>
    <col min="9474" max="9474" width="5" style="212" customWidth="1"/>
    <col min="9475" max="9475" width="1.42578125" style="212" customWidth="1"/>
    <col min="9476" max="9476" width="6.28515625" style="212" customWidth="1"/>
    <col min="9477" max="9477" width="52.42578125" style="212" customWidth="1"/>
    <col min="9478" max="9480" width="17" style="212" customWidth="1"/>
    <col min="9481" max="9482" width="8.140625" style="212" customWidth="1"/>
    <col min="9483" max="9483" width="7.7109375" style="212" customWidth="1"/>
    <col min="9484" max="9728" width="6.85546875" style="212"/>
    <col min="9729" max="9729" width="1.140625" style="212" customWidth="1"/>
    <col min="9730" max="9730" width="5" style="212" customWidth="1"/>
    <col min="9731" max="9731" width="1.42578125" style="212" customWidth="1"/>
    <col min="9732" max="9732" width="6.28515625" style="212" customWidth="1"/>
    <col min="9733" max="9733" width="52.42578125" style="212" customWidth="1"/>
    <col min="9734" max="9736" width="17" style="212" customWidth="1"/>
    <col min="9737" max="9738" width="8.140625" style="212" customWidth="1"/>
    <col min="9739" max="9739" width="7.7109375" style="212" customWidth="1"/>
    <col min="9740" max="9984" width="6.85546875" style="212"/>
    <col min="9985" max="9985" width="1.140625" style="212" customWidth="1"/>
    <col min="9986" max="9986" width="5" style="212" customWidth="1"/>
    <col min="9987" max="9987" width="1.42578125" style="212" customWidth="1"/>
    <col min="9988" max="9988" width="6.28515625" style="212" customWidth="1"/>
    <col min="9989" max="9989" width="52.42578125" style="212" customWidth="1"/>
    <col min="9990" max="9992" width="17" style="212" customWidth="1"/>
    <col min="9993" max="9994" width="8.140625" style="212" customWidth="1"/>
    <col min="9995" max="9995" width="7.7109375" style="212" customWidth="1"/>
    <col min="9996" max="10240" width="6.85546875" style="212"/>
    <col min="10241" max="10241" width="1.140625" style="212" customWidth="1"/>
    <col min="10242" max="10242" width="5" style="212" customWidth="1"/>
    <col min="10243" max="10243" width="1.42578125" style="212" customWidth="1"/>
    <col min="10244" max="10244" width="6.28515625" style="212" customWidth="1"/>
    <col min="10245" max="10245" width="52.42578125" style="212" customWidth="1"/>
    <col min="10246" max="10248" width="17" style="212" customWidth="1"/>
    <col min="10249" max="10250" width="8.140625" style="212" customWidth="1"/>
    <col min="10251" max="10251" width="7.7109375" style="212" customWidth="1"/>
    <col min="10252" max="10496" width="6.85546875" style="212"/>
    <col min="10497" max="10497" width="1.140625" style="212" customWidth="1"/>
    <col min="10498" max="10498" width="5" style="212" customWidth="1"/>
    <col min="10499" max="10499" width="1.42578125" style="212" customWidth="1"/>
    <col min="10500" max="10500" width="6.28515625" style="212" customWidth="1"/>
    <col min="10501" max="10501" width="52.42578125" style="212" customWidth="1"/>
    <col min="10502" max="10504" width="17" style="212" customWidth="1"/>
    <col min="10505" max="10506" width="8.140625" style="212" customWidth="1"/>
    <col min="10507" max="10507" width="7.7109375" style="212" customWidth="1"/>
    <col min="10508" max="10752" width="6.85546875" style="212"/>
    <col min="10753" max="10753" width="1.140625" style="212" customWidth="1"/>
    <col min="10754" max="10754" width="5" style="212" customWidth="1"/>
    <col min="10755" max="10755" width="1.42578125" style="212" customWidth="1"/>
    <col min="10756" max="10756" width="6.28515625" style="212" customWidth="1"/>
    <col min="10757" max="10757" width="52.42578125" style="212" customWidth="1"/>
    <col min="10758" max="10760" width="17" style="212" customWidth="1"/>
    <col min="10761" max="10762" width="8.140625" style="212" customWidth="1"/>
    <col min="10763" max="10763" width="7.7109375" style="212" customWidth="1"/>
    <col min="10764" max="11008" width="6.85546875" style="212"/>
    <col min="11009" max="11009" width="1.140625" style="212" customWidth="1"/>
    <col min="11010" max="11010" width="5" style="212" customWidth="1"/>
    <col min="11011" max="11011" width="1.42578125" style="212" customWidth="1"/>
    <col min="11012" max="11012" width="6.28515625" style="212" customWidth="1"/>
    <col min="11013" max="11013" width="52.42578125" style="212" customWidth="1"/>
    <col min="11014" max="11016" width="17" style="212" customWidth="1"/>
    <col min="11017" max="11018" width="8.140625" style="212" customWidth="1"/>
    <col min="11019" max="11019" width="7.7109375" style="212" customWidth="1"/>
    <col min="11020" max="11264" width="6.85546875" style="212"/>
    <col min="11265" max="11265" width="1.140625" style="212" customWidth="1"/>
    <col min="11266" max="11266" width="5" style="212" customWidth="1"/>
    <col min="11267" max="11267" width="1.42578125" style="212" customWidth="1"/>
    <col min="11268" max="11268" width="6.28515625" style="212" customWidth="1"/>
    <col min="11269" max="11269" width="52.42578125" style="212" customWidth="1"/>
    <col min="11270" max="11272" width="17" style="212" customWidth="1"/>
    <col min="11273" max="11274" width="8.140625" style="212" customWidth="1"/>
    <col min="11275" max="11275" width="7.7109375" style="212" customWidth="1"/>
    <col min="11276" max="11520" width="6.85546875" style="212"/>
    <col min="11521" max="11521" width="1.140625" style="212" customWidth="1"/>
    <col min="11522" max="11522" width="5" style="212" customWidth="1"/>
    <col min="11523" max="11523" width="1.42578125" style="212" customWidth="1"/>
    <col min="11524" max="11524" width="6.28515625" style="212" customWidth="1"/>
    <col min="11525" max="11525" width="52.42578125" style="212" customWidth="1"/>
    <col min="11526" max="11528" width="17" style="212" customWidth="1"/>
    <col min="11529" max="11530" width="8.140625" style="212" customWidth="1"/>
    <col min="11531" max="11531" width="7.7109375" style="212" customWidth="1"/>
    <col min="11532" max="11776" width="6.85546875" style="212"/>
    <col min="11777" max="11777" width="1.140625" style="212" customWidth="1"/>
    <col min="11778" max="11778" width="5" style="212" customWidth="1"/>
    <col min="11779" max="11779" width="1.42578125" style="212" customWidth="1"/>
    <col min="11780" max="11780" width="6.28515625" style="212" customWidth="1"/>
    <col min="11781" max="11781" width="52.42578125" style="212" customWidth="1"/>
    <col min="11782" max="11784" width="17" style="212" customWidth="1"/>
    <col min="11785" max="11786" width="8.140625" style="212" customWidth="1"/>
    <col min="11787" max="11787" width="7.7109375" style="212" customWidth="1"/>
    <col min="11788" max="12032" width="6.85546875" style="212"/>
    <col min="12033" max="12033" width="1.140625" style="212" customWidth="1"/>
    <col min="12034" max="12034" width="5" style="212" customWidth="1"/>
    <col min="12035" max="12035" width="1.42578125" style="212" customWidth="1"/>
    <col min="12036" max="12036" width="6.28515625" style="212" customWidth="1"/>
    <col min="12037" max="12037" width="52.42578125" style="212" customWidth="1"/>
    <col min="12038" max="12040" width="17" style="212" customWidth="1"/>
    <col min="12041" max="12042" width="8.140625" style="212" customWidth="1"/>
    <col min="12043" max="12043" width="7.7109375" style="212" customWidth="1"/>
    <col min="12044" max="12288" width="6.85546875" style="212"/>
    <col min="12289" max="12289" width="1.140625" style="212" customWidth="1"/>
    <col min="12290" max="12290" width="5" style="212" customWidth="1"/>
    <col min="12291" max="12291" width="1.42578125" style="212" customWidth="1"/>
    <col min="12292" max="12292" width="6.28515625" style="212" customWidth="1"/>
    <col min="12293" max="12293" width="52.42578125" style="212" customWidth="1"/>
    <col min="12294" max="12296" width="17" style="212" customWidth="1"/>
    <col min="12297" max="12298" width="8.140625" style="212" customWidth="1"/>
    <col min="12299" max="12299" width="7.7109375" style="212" customWidth="1"/>
    <col min="12300" max="12544" width="6.85546875" style="212"/>
    <col min="12545" max="12545" width="1.140625" style="212" customWidth="1"/>
    <col min="12546" max="12546" width="5" style="212" customWidth="1"/>
    <col min="12547" max="12547" width="1.42578125" style="212" customWidth="1"/>
    <col min="12548" max="12548" width="6.28515625" style="212" customWidth="1"/>
    <col min="12549" max="12549" width="52.42578125" style="212" customWidth="1"/>
    <col min="12550" max="12552" width="17" style="212" customWidth="1"/>
    <col min="12553" max="12554" width="8.140625" style="212" customWidth="1"/>
    <col min="12555" max="12555" width="7.7109375" style="212" customWidth="1"/>
    <col min="12556" max="12800" width="6.85546875" style="212"/>
    <col min="12801" max="12801" width="1.140625" style="212" customWidth="1"/>
    <col min="12802" max="12802" width="5" style="212" customWidth="1"/>
    <col min="12803" max="12803" width="1.42578125" style="212" customWidth="1"/>
    <col min="12804" max="12804" width="6.28515625" style="212" customWidth="1"/>
    <col min="12805" max="12805" width="52.42578125" style="212" customWidth="1"/>
    <col min="12806" max="12808" width="17" style="212" customWidth="1"/>
    <col min="12809" max="12810" width="8.140625" style="212" customWidth="1"/>
    <col min="12811" max="12811" width="7.7109375" style="212" customWidth="1"/>
    <col min="12812" max="13056" width="6.85546875" style="212"/>
    <col min="13057" max="13057" width="1.140625" style="212" customWidth="1"/>
    <col min="13058" max="13058" width="5" style="212" customWidth="1"/>
    <col min="13059" max="13059" width="1.42578125" style="212" customWidth="1"/>
    <col min="13060" max="13060" width="6.28515625" style="212" customWidth="1"/>
    <col min="13061" max="13061" width="52.42578125" style="212" customWidth="1"/>
    <col min="13062" max="13064" width="17" style="212" customWidth="1"/>
    <col min="13065" max="13066" width="8.140625" style="212" customWidth="1"/>
    <col min="13067" max="13067" width="7.7109375" style="212" customWidth="1"/>
    <col min="13068" max="13312" width="6.85546875" style="212"/>
    <col min="13313" max="13313" width="1.140625" style="212" customWidth="1"/>
    <col min="13314" max="13314" width="5" style="212" customWidth="1"/>
    <col min="13315" max="13315" width="1.42578125" style="212" customWidth="1"/>
    <col min="13316" max="13316" width="6.28515625" style="212" customWidth="1"/>
    <col min="13317" max="13317" width="52.42578125" style="212" customWidth="1"/>
    <col min="13318" max="13320" width="17" style="212" customWidth="1"/>
    <col min="13321" max="13322" width="8.140625" style="212" customWidth="1"/>
    <col min="13323" max="13323" width="7.7109375" style="212" customWidth="1"/>
    <col min="13324" max="13568" width="6.85546875" style="212"/>
    <col min="13569" max="13569" width="1.140625" style="212" customWidth="1"/>
    <col min="13570" max="13570" width="5" style="212" customWidth="1"/>
    <col min="13571" max="13571" width="1.42578125" style="212" customWidth="1"/>
    <col min="13572" max="13572" width="6.28515625" style="212" customWidth="1"/>
    <col min="13573" max="13573" width="52.42578125" style="212" customWidth="1"/>
    <col min="13574" max="13576" width="17" style="212" customWidth="1"/>
    <col min="13577" max="13578" width="8.140625" style="212" customWidth="1"/>
    <col min="13579" max="13579" width="7.7109375" style="212" customWidth="1"/>
    <col min="13580" max="13824" width="6.85546875" style="212"/>
    <col min="13825" max="13825" width="1.140625" style="212" customWidth="1"/>
    <col min="13826" max="13826" width="5" style="212" customWidth="1"/>
    <col min="13827" max="13827" width="1.42578125" style="212" customWidth="1"/>
    <col min="13828" max="13828" width="6.28515625" style="212" customWidth="1"/>
    <col min="13829" max="13829" width="52.42578125" style="212" customWidth="1"/>
    <col min="13830" max="13832" width="17" style="212" customWidth="1"/>
    <col min="13833" max="13834" width="8.140625" style="212" customWidth="1"/>
    <col min="13835" max="13835" width="7.7109375" style="212" customWidth="1"/>
    <col min="13836" max="14080" width="6.85546875" style="212"/>
    <col min="14081" max="14081" width="1.140625" style="212" customWidth="1"/>
    <col min="14082" max="14082" width="5" style="212" customWidth="1"/>
    <col min="14083" max="14083" width="1.42578125" style="212" customWidth="1"/>
    <col min="14084" max="14084" width="6.28515625" style="212" customWidth="1"/>
    <col min="14085" max="14085" width="52.42578125" style="212" customWidth="1"/>
    <col min="14086" max="14088" width="17" style="212" customWidth="1"/>
    <col min="14089" max="14090" width="8.140625" style="212" customWidth="1"/>
    <col min="14091" max="14091" width="7.7109375" style="212" customWidth="1"/>
    <col min="14092" max="14336" width="6.85546875" style="212"/>
    <col min="14337" max="14337" width="1.140625" style="212" customWidth="1"/>
    <col min="14338" max="14338" width="5" style="212" customWidth="1"/>
    <col min="14339" max="14339" width="1.42578125" style="212" customWidth="1"/>
    <col min="14340" max="14340" width="6.28515625" style="212" customWidth="1"/>
    <col min="14341" max="14341" width="52.42578125" style="212" customWidth="1"/>
    <col min="14342" max="14344" width="17" style="212" customWidth="1"/>
    <col min="14345" max="14346" width="8.140625" style="212" customWidth="1"/>
    <col min="14347" max="14347" width="7.7109375" style="212" customWidth="1"/>
    <col min="14348" max="14592" width="6.85546875" style="212"/>
    <col min="14593" max="14593" width="1.140625" style="212" customWidth="1"/>
    <col min="14594" max="14594" width="5" style="212" customWidth="1"/>
    <col min="14595" max="14595" width="1.42578125" style="212" customWidth="1"/>
    <col min="14596" max="14596" width="6.28515625" style="212" customWidth="1"/>
    <col min="14597" max="14597" width="52.42578125" style="212" customWidth="1"/>
    <col min="14598" max="14600" width="17" style="212" customWidth="1"/>
    <col min="14601" max="14602" width="8.140625" style="212" customWidth="1"/>
    <col min="14603" max="14603" width="7.7109375" style="212" customWidth="1"/>
    <col min="14604" max="14848" width="6.85546875" style="212"/>
    <col min="14849" max="14849" width="1.140625" style="212" customWidth="1"/>
    <col min="14850" max="14850" width="5" style="212" customWidth="1"/>
    <col min="14851" max="14851" width="1.42578125" style="212" customWidth="1"/>
    <col min="14852" max="14852" width="6.28515625" style="212" customWidth="1"/>
    <col min="14853" max="14853" width="52.42578125" style="212" customWidth="1"/>
    <col min="14854" max="14856" width="17" style="212" customWidth="1"/>
    <col min="14857" max="14858" width="8.140625" style="212" customWidth="1"/>
    <col min="14859" max="14859" width="7.7109375" style="212" customWidth="1"/>
    <col min="14860" max="15104" width="6.85546875" style="212"/>
    <col min="15105" max="15105" width="1.140625" style="212" customWidth="1"/>
    <col min="15106" max="15106" width="5" style="212" customWidth="1"/>
    <col min="15107" max="15107" width="1.42578125" style="212" customWidth="1"/>
    <col min="15108" max="15108" width="6.28515625" style="212" customWidth="1"/>
    <col min="15109" max="15109" width="52.42578125" style="212" customWidth="1"/>
    <col min="15110" max="15112" width="17" style="212" customWidth="1"/>
    <col min="15113" max="15114" width="8.140625" style="212" customWidth="1"/>
    <col min="15115" max="15115" width="7.7109375" style="212" customWidth="1"/>
    <col min="15116" max="15360" width="6.85546875" style="212"/>
    <col min="15361" max="15361" width="1.140625" style="212" customWidth="1"/>
    <col min="15362" max="15362" width="5" style="212" customWidth="1"/>
    <col min="15363" max="15363" width="1.42578125" style="212" customWidth="1"/>
    <col min="15364" max="15364" width="6.28515625" style="212" customWidth="1"/>
    <col min="15365" max="15365" width="52.42578125" style="212" customWidth="1"/>
    <col min="15366" max="15368" width="17" style="212" customWidth="1"/>
    <col min="15369" max="15370" width="8.140625" style="212" customWidth="1"/>
    <col min="15371" max="15371" width="7.7109375" style="212" customWidth="1"/>
    <col min="15372" max="15616" width="6.85546875" style="212"/>
    <col min="15617" max="15617" width="1.140625" style="212" customWidth="1"/>
    <col min="15618" max="15618" width="5" style="212" customWidth="1"/>
    <col min="15619" max="15619" width="1.42578125" style="212" customWidth="1"/>
    <col min="15620" max="15620" width="6.28515625" style="212" customWidth="1"/>
    <col min="15621" max="15621" width="52.42578125" style="212" customWidth="1"/>
    <col min="15622" max="15624" width="17" style="212" customWidth="1"/>
    <col min="15625" max="15626" width="8.140625" style="212" customWidth="1"/>
    <col min="15627" max="15627" width="7.7109375" style="212" customWidth="1"/>
    <col min="15628" max="15872" width="6.85546875" style="212"/>
    <col min="15873" max="15873" width="1.140625" style="212" customWidth="1"/>
    <col min="15874" max="15874" width="5" style="212" customWidth="1"/>
    <col min="15875" max="15875" width="1.42578125" style="212" customWidth="1"/>
    <col min="15876" max="15876" width="6.28515625" style="212" customWidth="1"/>
    <col min="15877" max="15877" width="52.42578125" style="212" customWidth="1"/>
    <col min="15878" max="15880" width="17" style="212" customWidth="1"/>
    <col min="15881" max="15882" width="8.140625" style="212" customWidth="1"/>
    <col min="15883" max="15883" width="7.7109375" style="212" customWidth="1"/>
    <col min="15884" max="16128" width="6.85546875" style="212"/>
    <col min="16129" max="16129" width="1.140625" style="212" customWidth="1"/>
    <col min="16130" max="16130" width="5" style="212" customWidth="1"/>
    <col min="16131" max="16131" width="1.42578125" style="212" customWidth="1"/>
    <col min="16132" max="16132" width="6.28515625" style="212" customWidth="1"/>
    <col min="16133" max="16133" width="52.42578125" style="212" customWidth="1"/>
    <col min="16134" max="16136" width="17" style="212" customWidth="1"/>
    <col min="16137" max="16138" width="8.140625" style="212" customWidth="1"/>
    <col min="16139" max="16139" width="7.7109375" style="212" customWidth="1"/>
    <col min="16140" max="16384" width="6.85546875" style="212"/>
  </cols>
  <sheetData>
    <row r="1" spans="1:12" s="200" customFormat="1" ht="16.5" customHeight="1" x14ac:dyDescent="0.2">
      <c r="A1" s="313" t="s">
        <v>733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2" s="200" customFormat="1" ht="15" customHeight="1" x14ac:dyDescent="0.2">
      <c r="B2" s="201"/>
      <c r="C2" s="201"/>
      <c r="D2" s="201"/>
      <c r="E2" s="201"/>
      <c r="F2" s="201"/>
      <c r="G2" s="201"/>
      <c r="H2" s="201"/>
      <c r="I2" s="201"/>
      <c r="J2" s="201"/>
    </row>
    <row r="3" spans="1:12" s="200" customFormat="1" ht="15" customHeight="1" x14ac:dyDescent="0.2">
      <c r="A3" s="314" t="s">
        <v>539</v>
      </c>
      <c r="B3" s="314"/>
      <c r="C3" s="315" t="s">
        <v>648</v>
      </c>
      <c r="D3" s="315"/>
      <c r="E3" s="315"/>
      <c r="F3" s="157" t="s">
        <v>541</v>
      </c>
      <c r="G3" s="157" t="s">
        <v>721</v>
      </c>
      <c r="H3" s="186" t="s">
        <v>722</v>
      </c>
      <c r="I3" s="157" t="s">
        <v>723</v>
      </c>
      <c r="J3" s="157" t="s">
        <v>724</v>
      </c>
      <c r="K3" s="202"/>
      <c r="L3" s="202"/>
    </row>
    <row r="4" spans="1:12" s="203" customFormat="1" ht="23.1" customHeight="1" x14ac:dyDescent="0.2">
      <c r="A4" s="245" t="s">
        <v>734</v>
      </c>
      <c r="B4" s="245"/>
      <c r="C4" s="316" t="s">
        <v>735</v>
      </c>
      <c r="D4" s="316"/>
      <c r="E4" s="316"/>
      <c r="F4" s="246">
        <v>-851747.08</v>
      </c>
      <c r="G4" s="246">
        <v>-6550738</v>
      </c>
      <c r="H4" s="259">
        <v>-2669773.2000000002</v>
      </c>
      <c r="I4" s="246">
        <f>AVERAGE(G4/F4)*100</f>
        <v>769.09427150604381</v>
      </c>
      <c r="J4" s="246">
        <f>AVERAGE(H4/G4)*100</f>
        <v>40.755304211525484</v>
      </c>
    </row>
    <row r="5" spans="1:12" s="200" customFormat="1" ht="14.1" customHeight="1" x14ac:dyDescent="0.2">
      <c r="A5" s="310" t="s">
        <v>736</v>
      </c>
      <c r="B5" s="310"/>
      <c r="C5" s="311" t="s">
        <v>737</v>
      </c>
      <c r="D5" s="311"/>
      <c r="E5" s="311"/>
      <c r="F5" s="204">
        <v>-851747.08</v>
      </c>
      <c r="G5" s="204">
        <v>-6550738</v>
      </c>
      <c r="H5" s="260">
        <v>-2669773.2000000002</v>
      </c>
      <c r="I5" s="205">
        <f>AVERAGE(G5/F5)*100</f>
        <v>769.09427150604381</v>
      </c>
      <c r="J5" s="262">
        <f t="shared" ref="J5:J6" si="0">AVERAGE(H5/G5)*100</f>
        <v>40.755304211525484</v>
      </c>
    </row>
    <row r="6" spans="1:12" s="206" customFormat="1" ht="14.1" customHeight="1" x14ac:dyDescent="0.2">
      <c r="A6" s="310" t="s">
        <v>738</v>
      </c>
      <c r="B6" s="310"/>
      <c r="C6" s="311" t="s">
        <v>739</v>
      </c>
      <c r="D6" s="311"/>
      <c r="E6" s="311"/>
      <c r="F6" s="204">
        <v>-851747.08</v>
      </c>
      <c r="G6" s="204">
        <v>-6550738</v>
      </c>
      <c r="H6" s="260">
        <v>-2669773.2000000002</v>
      </c>
      <c r="I6" s="205">
        <f>AVERAGE(G6/F6)*100</f>
        <v>769.09427150604381</v>
      </c>
      <c r="J6" s="262">
        <f t="shared" si="0"/>
        <v>40.755304211525484</v>
      </c>
    </row>
    <row r="7" spans="1:12" s="200" customFormat="1" ht="14.1" customHeight="1" x14ac:dyDescent="0.2">
      <c r="A7" s="207"/>
      <c r="B7" s="208" t="s">
        <v>740</v>
      </c>
      <c r="C7" s="312" t="s">
        <v>741</v>
      </c>
      <c r="D7" s="312"/>
      <c r="E7" s="312"/>
      <c r="F7" s="210">
        <v>51451.55</v>
      </c>
      <c r="G7" s="210"/>
      <c r="H7" s="261">
        <v>94253</v>
      </c>
      <c r="I7" s="205"/>
      <c r="J7" s="263"/>
    </row>
    <row r="8" spans="1:12" s="200" customFormat="1" ht="14.1" customHeight="1" x14ac:dyDescent="0.2">
      <c r="A8" s="207"/>
      <c r="B8" s="208" t="s">
        <v>742</v>
      </c>
      <c r="C8" s="312" t="s">
        <v>743</v>
      </c>
      <c r="D8" s="312"/>
      <c r="E8" s="312"/>
      <c r="F8" s="209">
        <v>-903198.63</v>
      </c>
      <c r="G8" s="209"/>
      <c r="H8" s="261">
        <v>-2764026.2</v>
      </c>
      <c r="I8" s="205"/>
      <c r="J8" s="263"/>
    </row>
    <row r="9" spans="1:12" s="211" customFormat="1" ht="10.5" customHeight="1" x14ac:dyDescent="0.2"/>
    <row r="10" spans="1:12" ht="11.25" customHeight="1" x14ac:dyDescent="0.2"/>
    <row r="11" spans="1:12" ht="15" customHeight="1" x14ac:dyDescent="0.2">
      <c r="B11" s="207"/>
      <c r="C11" s="208"/>
      <c r="D11" s="214"/>
      <c r="E11" s="214"/>
      <c r="F11" s="214"/>
      <c r="G11" s="215"/>
      <c r="H11" s="209"/>
      <c r="I11" s="209"/>
      <c r="J11" s="209"/>
      <c r="K11" s="209"/>
    </row>
  </sheetData>
  <mergeCells count="10">
    <mergeCell ref="A6:B6"/>
    <mergeCell ref="C6:E6"/>
    <mergeCell ref="C7:E7"/>
    <mergeCell ref="C8:E8"/>
    <mergeCell ref="A1:J1"/>
    <mergeCell ref="A3:B3"/>
    <mergeCell ref="C3:E3"/>
    <mergeCell ref="C4:E4"/>
    <mergeCell ref="A5:B5"/>
    <mergeCell ref="C5:E5"/>
  </mergeCells>
  <pageMargins left="0.19685039370078741" right="0.19685039370078741" top="0.70866141732283472" bottom="0.70866141732283472" header="0.31496062992125984" footer="0.31496062992125984"/>
  <pageSetup paperSize="9" scale="76" fitToHeight="0" orientation="portrait" r:id="rId1"/>
  <headerFooter alignWithMargins="0"/>
  <rowBreaks count="3" manualBreakCount="3">
    <brk id="103" min="1" max="256" man="1"/>
    <brk id="117" min="1" max="256" man="1"/>
    <brk id="127" min="1" max="25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3FB8A-4D20-40B7-B9E2-AF4DC53F858E}">
  <sheetPr>
    <tabColor rgb="FFFFC000"/>
    <pageSetUpPr fitToPage="1"/>
  </sheetPr>
  <dimension ref="A1:J34"/>
  <sheetViews>
    <sheetView zoomScale="120" zoomScaleNormal="120" zoomScaleSheetLayoutView="130" workbookViewId="0">
      <selection activeCell="G10" sqref="G10"/>
    </sheetView>
  </sheetViews>
  <sheetFormatPr defaultRowHeight="12.75" x14ac:dyDescent="0.2"/>
  <cols>
    <col min="1" max="1" width="10" style="212" customWidth="1"/>
    <col min="2" max="2" width="37" style="212" customWidth="1"/>
    <col min="3" max="5" width="17" style="212" customWidth="1"/>
    <col min="6" max="8" width="9.140625" style="212"/>
    <col min="9" max="9" width="12" style="228" customWidth="1"/>
    <col min="10" max="256" width="9.140625" style="212"/>
    <col min="257" max="257" width="10" style="212" customWidth="1"/>
    <col min="258" max="258" width="37" style="212" customWidth="1"/>
    <col min="259" max="261" width="17" style="212" customWidth="1"/>
    <col min="262" max="512" width="9.140625" style="212"/>
    <col min="513" max="513" width="10" style="212" customWidth="1"/>
    <col min="514" max="514" width="37" style="212" customWidth="1"/>
    <col min="515" max="517" width="17" style="212" customWidth="1"/>
    <col min="518" max="768" width="9.140625" style="212"/>
    <col min="769" max="769" width="10" style="212" customWidth="1"/>
    <col min="770" max="770" width="37" style="212" customWidth="1"/>
    <col min="771" max="773" width="17" style="212" customWidth="1"/>
    <col min="774" max="1024" width="9.140625" style="212"/>
    <col min="1025" max="1025" width="10" style="212" customWidth="1"/>
    <col min="1026" max="1026" width="37" style="212" customWidth="1"/>
    <col min="1027" max="1029" width="17" style="212" customWidth="1"/>
    <col min="1030" max="1280" width="9.140625" style="212"/>
    <col min="1281" max="1281" width="10" style="212" customWidth="1"/>
    <col min="1282" max="1282" width="37" style="212" customWidth="1"/>
    <col min="1283" max="1285" width="17" style="212" customWidth="1"/>
    <col min="1286" max="1536" width="9.140625" style="212"/>
    <col min="1537" max="1537" width="10" style="212" customWidth="1"/>
    <col min="1538" max="1538" width="37" style="212" customWidth="1"/>
    <col min="1539" max="1541" width="17" style="212" customWidth="1"/>
    <col min="1542" max="1792" width="9.140625" style="212"/>
    <col min="1793" max="1793" width="10" style="212" customWidth="1"/>
    <col min="1794" max="1794" width="37" style="212" customWidth="1"/>
    <col min="1795" max="1797" width="17" style="212" customWidth="1"/>
    <col min="1798" max="2048" width="9.140625" style="212"/>
    <col min="2049" max="2049" width="10" style="212" customWidth="1"/>
    <col min="2050" max="2050" width="37" style="212" customWidth="1"/>
    <col min="2051" max="2053" width="17" style="212" customWidth="1"/>
    <col min="2054" max="2304" width="9.140625" style="212"/>
    <col min="2305" max="2305" width="10" style="212" customWidth="1"/>
    <col min="2306" max="2306" width="37" style="212" customWidth="1"/>
    <col min="2307" max="2309" width="17" style="212" customWidth="1"/>
    <col min="2310" max="2560" width="9.140625" style="212"/>
    <col min="2561" max="2561" width="10" style="212" customWidth="1"/>
    <col min="2562" max="2562" width="37" style="212" customWidth="1"/>
    <col min="2563" max="2565" width="17" style="212" customWidth="1"/>
    <col min="2566" max="2816" width="9.140625" style="212"/>
    <col min="2817" max="2817" width="10" style="212" customWidth="1"/>
    <col min="2818" max="2818" width="37" style="212" customWidth="1"/>
    <col min="2819" max="2821" width="17" style="212" customWidth="1"/>
    <col min="2822" max="3072" width="9.140625" style="212"/>
    <col min="3073" max="3073" width="10" style="212" customWidth="1"/>
    <col min="3074" max="3074" width="37" style="212" customWidth="1"/>
    <col min="3075" max="3077" width="17" style="212" customWidth="1"/>
    <col min="3078" max="3328" width="9.140625" style="212"/>
    <col min="3329" max="3329" width="10" style="212" customWidth="1"/>
    <col min="3330" max="3330" width="37" style="212" customWidth="1"/>
    <col min="3331" max="3333" width="17" style="212" customWidth="1"/>
    <col min="3334" max="3584" width="9.140625" style="212"/>
    <col min="3585" max="3585" width="10" style="212" customWidth="1"/>
    <col min="3586" max="3586" width="37" style="212" customWidth="1"/>
    <col min="3587" max="3589" width="17" style="212" customWidth="1"/>
    <col min="3590" max="3840" width="9.140625" style="212"/>
    <col min="3841" max="3841" width="10" style="212" customWidth="1"/>
    <col min="3842" max="3842" width="37" style="212" customWidth="1"/>
    <col min="3843" max="3845" width="17" style="212" customWidth="1"/>
    <col min="3846" max="4096" width="9.140625" style="212"/>
    <col min="4097" max="4097" width="10" style="212" customWidth="1"/>
    <col min="4098" max="4098" width="37" style="212" customWidth="1"/>
    <col min="4099" max="4101" width="17" style="212" customWidth="1"/>
    <col min="4102" max="4352" width="9.140625" style="212"/>
    <col min="4353" max="4353" width="10" style="212" customWidth="1"/>
    <col min="4354" max="4354" width="37" style="212" customWidth="1"/>
    <col min="4355" max="4357" width="17" style="212" customWidth="1"/>
    <col min="4358" max="4608" width="9.140625" style="212"/>
    <col min="4609" max="4609" width="10" style="212" customWidth="1"/>
    <col min="4610" max="4610" width="37" style="212" customWidth="1"/>
    <col min="4611" max="4613" width="17" style="212" customWidth="1"/>
    <col min="4614" max="4864" width="9.140625" style="212"/>
    <col min="4865" max="4865" width="10" style="212" customWidth="1"/>
    <col min="4866" max="4866" width="37" style="212" customWidth="1"/>
    <col min="4867" max="4869" width="17" style="212" customWidth="1"/>
    <col min="4870" max="5120" width="9.140625" style="212"/>
    <col min="5121" max="5121" width="10" style="212" customWidth="1"/>
    <col min="5122" max="5122" width="37" style="212" customWidth="1"/>
    <col min="5123" max="5125" width="17" style="212" customWidth="1"/>
    <col min="5126" max="5376" width="9.140625" style="212"/>
    <col min="5377" max="5377" width="10" style="212" customWidth="1"/>
    <col min="5378" max="5378" width="37" style="212" customWidth="1"/>
    <col min="5379" max="5381" width="17" style="212" customWidth="1"/>
    <col min="5382" max="5632" width="9.140625" style="212"/>
    <col min="5633" max="5633" width="10" style="212" customWidth="1"/>
    <col min="5634" max="5634" width="37" style="212" customWidth="1"/>
    <col min="5635" max="5637" width="17" style="212" customWidth="1"/>
    <col min="5638" max="5888" width="9.140625" style="212"/>
    <col min="5889" max="5889" width="10" style="212" customWidth="1"/>
    <col min="5890" max="5890" width="37" style="212" customWidth="1"/>
    <col min="5891" max="5893" width="17" style="212" customWidth="1"/>
    <col min="5894" max="6144" width="9.140625" style="212"/>
    <col min="6145" max="6145" width="10" style="212" customWidth="1"/>
    <col min="6146" max="6146" width="37" style="212" customWidth="1"/>
    <col min="6147" max="6149" width="17" style="212" customWidth="1"/>
    <col min="6150" max="6400" width="9.140625" style="212"/>
    <col min="6401" max="6401" width="10" style="212" customWidth="1"/>
    <col min="6402" max="6402" width="37" style="212" customWidth="1"/>
    <col min="6403" max="6405" width="17" style="212" customWidth="1"/>
    <col min="6406" max="6656" width="9.140625" style="212"/>
    <col min="6657" max="6657" width="10" style="212" customWidth="1"/>
    <col min="6658" max="6658" width="37" style="212" customWidth="1"/>
    <col min="6659" max="6661" width="17" style="212" customWidth="1"/>
    <col min="6662" max="6912" width="9.140625" style="212"/>
    <col min="6913" max="6913" width="10" style="212" customWidth="1"/>
    <col min="6914" max="6914" width="37" style="212" customWidth="1"/>
    <col min="6915" max="6917" width="17" style="212" customWidth="1"/>
    <col min="6918" max="7168" width="9.140625" style="212"/>
    <col min="7169" max="7169" width="10" style="212" customWidth="1"/>
    <col min="7170" max="7170" width="37" style="212" customWidth="1"/>
    <col min="7171" max="7173" width="17" style="212" customWidth="1"/>
    <col min="7174" max="7424" width="9.140625" style="212"/>
    <col min="7425" max="7425" width="10" style="212" customWidth="1"/>
    <col min="7426" max="7426" width="37" style="212" customWidth="1"/>
    <col min="7427" max="7429" width="17" style="212" customWidth="1"/>
    <col min="7430" max="7680" width="9.140625" style="212"/>
    <col min="7681" max="7681" width="10" style="212" customWidth="1"/>
    <col min="7682" max="7682" width="37" style="212" customWidth="1"/>
    <col min="7683" max="7685" width="17" style="212" customWidth="1"/>
    <col min="7686" max="7936" width="9.140625" style="212"/>
    <col min="7937" max="7937" width="10" style="212" customWidth="1"/>
    <col min="7938" max="7938" width="37" style="212" customWidth="1"/>
    <col min="7939" max="7941" width="17" style="212" customWidth="1"/>
    <col min="7942" max="8192" width="9.140625" style="212"/>
    <col min="8193" max="8193" width="10" style="212" customWidth="1"/>
    <col min="8194" max="8194" width="37" style="212" customWidth="1"/>
    <col min="8195" max="8197" width="17" style="212" customWidth="1"/>
    <col min="8198" max="8448" width="9.140625" style="212"/>
    <col min="8449" max="8449" width="10" style="212" customWidth="1"/>
    <col min="8450" max="8450" width="37" style="212" customWidth="1"/>
    <col min="8451" max="8453" width="17" style="212" customWidth="1"/>
    <col min="8454" max="8704" width="9.140625" style="212"/>
    <col min="8705" max="8705" width="10" style="212" customWidth="1"/>
    <col min="8706" max="8706" width="37" style="212" customWidth="1"/>
    <col min="8707" max="8709" width="17" style="212" customWidth="1"/>
    <col min="8710" max="8960" width="9.140625" style="212"/>
    <col min="8961" max="8961" width="10" style="212" customWidth="1"/>
    <col min="8962" max="8962" width="37" style="212" customWidth="1"/>
    <col min="8963" max="8965" width="17" style="212" customWidth="1"/>
    <col min="8966" max="9216" width="9.140625" style="212"/>
    <col min="9217" max="9217" width="10" style="212" customWidth="1"/>
    <col min="9218" max="9218" width="37" style="212" customWidth="1"/>
    <col min="9219" max="9221" width="17" style="212" customWidth="1"/>
    <col min="9222" max="9472" width="9.140625" style="212"/>
    <col min="9473" max="9473" width="10" style="212" customWidth="1"/>
    <col min="9474" max="9474" width="37" style="212" customWidth="1"/>
    <col min="9475" max="9477" width="17" style="212" customWidth="1"/>
    <col min="9478" max="9728" width="9.140625" style="212"/>
    <col min="9729" max="9729" width="10" style="212" customWidth="1"/>
    <col min="9730" max="9730" width="37" style="212" customWidth="1"/>
    <col min="9731" max="9733" width="17" style="212" customWidth="1"/>
    <col min="9734" max="9984" width="9.140625" style="212"/>
    <col min="9985" max="9985" width="10" style="212" customWidth="1"/>
    <col min="9986" max="9986" width="37" style="212" customWidth="1"/>
    <col min="9987" max="9989" width="17" style="212" customWidth="1"/>
    <col min="9990" max="10240" width="9.140625" style="212"/>
    <col min="10241" max="10241" width="10" style="212" customWidth="1"/>
    <col min="10242" max="10242" width="37" style="212" customWidth="1"/>
    <col min="10243" max="10245" width="17" style="212" customWidth="1"/>
    <col min="10246" max="10496" width="9.140625" style="212"/>
    <col min="10497" max="10497" width="10" style="212" customWidth="1"/>
    <col min="10498" max="10498" width="37" style="212" customWidth="1"/>
    <col min="10499" max="10501" width="17" style="212" customWidth="1"/>
    <col min="10502" max="10752" width="9.140625" style="212"/>
    <col min="10753" max="10753" width="10" style="212" customWidth="1"/>
    <col min="10754" max="10754" width="37" style="212" customWidth="1"/>
    <col min="10755" max="10757" width="17" style="212" customWidth="1"/>
    <col min="10758" max="11008" width="9.140625" style="212"/>
    <col min="11009" max="11009" width="10" style="212" customWidth="1"/>
    <col min="11010" max="11010" width="37" style="212" customWidth="1"/>
    <col min="11011" max="11013" width="17" style="212" customWidth="1"/>
    <col min="11014" max="11264" width="9.140625" style="212"/>
    <col min="11265" max="11265" width="10" style="212" customWidth="1"/>
    <col min="11266" max="11266" width="37" style="212" customWidth="1"/>
    <col min="11267" max="11269" width="17" style="212" customWidth="1"/>
    <col min="11270" max="11520" width="9.140625" style="212"/>
    <col min="11521" max="11521" width="10" style="212" customWidth="1"/>
    <col min="11522" max="11522" width="37" style="212" customWidth="1"/>
    <col min="11523" max="11525" width="17" style="212" customWidth="1"/>
    <col min="11526" max="11776" width="9.140625" style="212"/>
    <col min="11777" max="11777" width="10" style="212" customWidth="1"/>
    <col min="11778" max="11778" width="37" style="212" customWidth="1"/>
    <col min="11779" max="11781" width="17" style="212" customWidth="1"/>
    <col min="11782" max="12032" width="9.140625" style="212"/>
    <col min="12033" max="12033" width="10" style="212" customWidth="1"/>
    <col min="12034" max="12034" width="37" style="212" customWidth="1"/>
    <col min="12035" max="12037" width="17" style="212" customWidth="1"/>
    <col min="12038" max="12288" width="9.140625" style="212"/>
    <col min="12289" max="12289" width="10" style="212" customWidth="1"/>
    <col min="12290" max="12290" width="37" style="212" customWidth="1"/>
    <col min="12291" max="12293" width="17" style="212" customWidth="1"/>
    <col min="12294" max="12544" width="9.140625" style="212"/>
    <col min="12545" max="12545" width="10" style="212" customWidth="1"/>
    <col min="12546" max="12546" width="37" style="212" customWidth="1"/>
    <col min="12547" max="12549" width="17" style="212" customWidth="1"/>
    <col min="12550" max="12800" width="9.140625" style="212"/>
    <col min="12801" max="12801" width="10" style="212" customWidth="1"/>
    <col min="12802" max="12802" width="37" style="212" customWidth="1"/>
    <col min="12803" max="12805" width="17" style="212" customWidth="1"/>
    <col min="12806" max="13056" width="9.140625" style="212"/>
    <col min="13057" max="13057" width="10" style="212" customWidth="1"/>
    <col min="13058" max="13058" width="37" style="212" customWidth="1"/>
    <col min="13059" max="13061" width="17" style="212" customWidth="1"/>
    <col min="13062" max="13312" width="9.140625" style="212"/>
    <col min="13313" max="13313" width="10" style="212" customWidth="1"/>
    <col min="13314" max="13314" width="37" style="212" customWidth="1"/>
    <col min="13315" max="13317" width="17" style="212" customWidth="1"/>
    <col min="13318" max="13568" width="9.140625" style="212"/>
    <col min="13569" max="13569" width="10" style="212" customWidth="1"/>
    <col min="13570" max="13570" width="37" style="212" customWidth="1"/>
    <col min="13571" max="13573" width="17" style="212" customWidth="1"/>
    <col min="13574" max="13824" width="9.140625" style="212"/>
    <col min="13825" max="13825" width="10" style="212" customWidth="1"/>
    <col min="13826" max="13826" width="37" style="212" customWidth="1"/>
    <col min="13827" max="13829" width="17" style="212" customWidth="1"/>
    <col min="13830" max="14080" width="9.140625" style="212"/>
    <col min="14081" max="14081" width="10" style="212" customWidth="1"/>
    <col min="14082" max="14082" width="37" style="212" customWidth="1"/>
    <col min="14083" max="14085" width="17" style="212" customWidth="1"/>
    <col min="14086" max="14336" width="9.140625" style="212"/>
    <col min="14337" max="14337" width="10" style="212" customWidth="1"/>
    <col min="14338" max="14338" width="37" style="212" customWidth="1"/>
    <col min="14339" max="14341" width="17" style="212" customWidth="1"/>
    <col min="14342" max="14592" width="9.140625" style="212"/>
    <col min="14593" max="14593" width="10" style="212" customWidth="1"/>
    <col min="14594" max="14594" width="37" style="212" customWidth="1"/>
    <col min="14595" max="14597" width="17" style="212" customWidth="1"/>
    <col min="14598" max="14848" width="9.140625" style="212"/>
    <col min="14849" max="14849" width="10" style="212" customWidth="1"/>
    <col min="14850" max="14850" width="37" style="212" customWidth="1"/>
    <col min="14851" max="14853" width="17" style="212" customWidth="1"/>
    <col min="14854" max="15104" width="9.140625" style="212"/>
    <col min="15105" max="15105" width="10" style="212" customWidth="1"/>
    <col min="15106" max="15106" width="37" style="212" customWidth="1"/>
    <col min="15107" max="15109" width="17" style="212" customWidth="1"/>
    <col min="15110" max="15360" width="9.140625" style="212"/>
    <col min="15361" max="15361" width="10" style="212" customWidth="1"/>
    <col min="15362" max="15362" width="37" style="212" customWidth="1"/>
    <col min="15363" max="15365" width="17" style="212" customWidth="1"/>
    <col min="15366" max="15616" width="9.140625" style="212"/>
    <col min="15617" max="15617" width="10" style="212" customWidth="1"/>
    <col min="15618" max="15618" width="37" style="212" customWidth="1"/>
    <col min="15619" max="15621" width="17" style="212" customWidth="1"/>
    <col min="15622" max="15872" width="9.140625" style="212"/>
    <col min="15873" max="15873" width="10" style="212" customWidth="1"/>
    <col min="15874" max="15874" width="37" style="212" customWidth="1"/>
    <col min="15875" max="15877" width="17" style="212" customWidth="1"/>
    <col min="15878" max="16128" width="9.140625" style="212"/>
    <col min="16129" max="16129" width="10" style="212" customWidth="1"/>
    <col min="16130" max="16130" width="37" style="212" customWidth="1"/>
    <col min="16131" max="16133" width="17" style="212" customWidth="1"/>
    <col min="16134" max="16384" width="9.140625" style="212"/>
  </cols>
  <sheetData>
    <row r="1" spans="1:10" ht="16.5" customHeight="1" x14ac:dyDescent="0.2">
      <c r="A1" s="313" t="s">
        <v>827</v>
      </c>
      <c r="B1" s="313"/>
      <c r="C1" s="313"/>
      <c r="D1" s="313"/>
      <c r="E1" s="313"/>
      <c r="F1" s="313"/>
      <c r="G1" s="313"/>
      <c r="H1" s="216"/>
      <c r="I1" s="219"/>
      <c r="J1" s="216"/>
    </row>
    <row r="2" spans="1:10" ht="15" customHeight="1" x14ac:dyDescent="0.2"/>
    <row r="3" spans="1:10" ht="16.5" customHeight="1" x14ac:dyDescent="0.2">
      <c r="A3" s="317" t="s">
        <v>744</v>
      </c>
      <c r="B3" s="317"/>
      <c r="C3" s="317"/>
      <c r="D3" s="317"/>
      <c r="E3" s="317"/>
      <c r="F3" s="317"/>
      <c r="G3" s="317"/>
      <c r="H3" s="317"/>
      <c r="I3" s="317"/>
      <c r="J3" s="317"/>
    </row>
    <row r="4" spans="1:10" ht="15" customHeight="1" x14ac:dyDescent="0.2"/>
    <row r="5" spans="1:10" ht="22.5" customHeight="1" x14ac:dyDescent="0.2">
      <c r="A5" s="217" t="s">
        <v>40</v>
      </c>
      <c r="B5" s="217" t="s">
        <v>745</v>
      </c>
      <c r="C5" s="217" t="s">
        <v>541</v>
      </c>
      <c r="D5" s="218" t="s">
        <v>721</v>
      </c>
      <c r="E5" s="217" t="s">
        <v>722</v>
      </c>
      <c r="F5" s="217" t="s">
        <v>723</v>
      </c>
      <c r="G5" s="217" t="s">
        <v>724</v>
      </c>
    </row>
    <row r="6" spans="1:10" s="220" customFormat="1" ht="15" x14ac:dyDescent="0.2">
      <c r="A6" s="216" t="s">
        <v>647</v>
      </c>
      <c r="B6" s="211"/>
      <c r="C6" s="219">
        <f>SUM(C7:C12)</f>
        <v>12813780.119999997</v>
      </c>
      <c r="D6" s="219">
        <f t="shared" ref="D6:E6" si="0">SUM(D7:D12)</f>
        <v>26867033</v>
      </c>
      <c r="E6" s="219">
        <f t="shared" si="0"/>
        <v>27033203.77</v>
      </c>
      <c r="F6" s="219">
        <f>AVERAGE(E6/C6)*100</f>
        <v>210.96978032115635</v>
      </c>
      <c r="G6" s="219">
        <f>AVERAGE(E6/D6)*100</f>
        <v>100.61849319200971</v>
      </c>
      <c r="I6" s="223"/>
    </row>
    <row r="7" spans="1:10" s="220" customFormat="1" x14ac:dyDescent="0.2">
      <c r="A7" s="221" t="s">
        <v>746</v>
      </c>
      <c r="B7" s="222" t="s">
        <v>747</v>
      </c>
      <c r="C7" s="223">
        <v>7030607.7000000002</v>
      </c>
      <c r="D7" s="265">
        <v>21586108</v>
      </c>
      <c r="E7" s="265">
        <v>21897891.370000001</v>
      </c>
      <c r="F7" s="247">
        <f t="shared" ref="F7:F12" si="1">AVERAGE(E7/C7)*100</f>
        <v>311.46512939414896</v>
      </c>
      <c r="G7" s="247">
        <f t="shared" ref="G7:G12" si="2">AVERAGE(E7/D7)*100</f>
        <v>101.44437047197208</v>
      </c>
      <c r="I7" s="223"/>
    </row>
    <row r="8" spans="1:10" s="220" customFormat="1" x14ac:dyDescent="0.2">
      <c r="A8" s="221" t="s">
        <v>748</v>
      </c>
      <c r="B8" s="221" t="s">
        <v>33</v>
      </c>
      <c r="C8" s="223">
        <v>897595.93</v>
      </c>
      <c r="D8" s="265">
        <v>104000</v>
      </c>
      <c r="E8" s="265">
        <v>117672.43</v>
      </c>
      <c r="F8" s="247">
        <f t="shared" si="1"/>
        <v>13.109733017617403</v>
      </c>
      <c r="G8" s="247">
        <f t="shared" si="2"/>
        <v>113.14656730769231</v>
      </c>
      <c r="I8" s="223"/>
    </row>
    <row r="9" spans="1:10" s="220" customFormat="1" x14ac:dyDescent="0.2">
      <c r="A9" s="221" t="s">
        <v>749</v>
      </c>
      <c r="B9" s="221" t="s">
        <v>750</v>
      </c>
      <c r="C9" s="223">
        <v>1331059.07</v>
      </c>
      <c r="D9" s="265">
        <v>1290000</v>
      </c>
      <c r="E9" s="265">
        <v>1300005.8600000001</v>
      </c>
      <c r="F9" s="247">
        <f>AVERAGE(E9/C9)*100</f>
        <v>97.667029908747779</v>
      </c>
      <c r="G9" s="247">
        <f>AVERAGE(E9/D9)*100</f>
        <v>100.77564806201551</v>
      </c>
      <c r="I9" s="223"/>
    </row>
    <row r="10" spans="1:10" s="220" customFormat="1" x14ac:dyDescent="0.2">
      <c r="A10" s="221" t="s">
        <v>751</v>
      </c>
      <c r="B10" s="221" t="s">
        <v>35</v>
      </c>
      <c r="C10" s="223">
        <v>3287592.88</v>
      </c>
      <c r="D10" s="265">
        <v>3565365</v>
      </c>
      <c r="E10" s="265">
        <v>3392506.28</v>
      </c>
      <c r="F10" s="247">
        <f t="shared" si="1"/>
        <v>103.19119197021742</v>
      </c>
      <c r="G10" s="247">
        <f t="shared" si="2"/>
        <v>95.151724437750403</v>
      </c>
      <c r="I10" s="223"/>
    </row>
    <row r="11" spans="1:10" s="220" customFormat="1" x14ac:dyDescent="0.2">
      <c r="A11" s="221" t="s">
        <v>828</v>
      </c>
      <c r="B11" s="221" t="s">
        <v>36</v>
      </c>
      <c r="C11" s="223">
        <v>0</v>
      </c>
      <c r="D11" s="265">
        <v>0</v>
      </c>
      <c r="E11" s="265">
        <v>0</v>
      </c>
      <c r="F11" s="247">
        <v>0</v>
      </c>
      <c r="G11" s="247">
        <v>0</v>
      </c>
      <c r="I11" s="223"/>
    </row>
    <row r="12" spans="1:10" s="227" customFormat="1" ht="25.5" x14ac:dyDescent="0.2">
      <c r="A12" s="224" t="s">
        <v>752</v>
      </c>
      <c r="B12" s="225" t="s">
        <v>753</v>
      </c>
      <c r="C12" s="226">
        <v>266924.53999999998</v>
      </c>
      <c r="D12" s="266">
        <v>321560</v>
      </c>
      <c r="E12" s="266">
        <v>325127.83</v>
      </c>
      <c r="F12" s="269">
        <f t="shared" si="1"/>
        <v>121.8051476271159</v>
      </c>
      <c r="G12" s="269">
        <f t="shared" si="2"/>
        <v>101.10953787784551</v>
      </c>
      <c r="I12" s="226"/>
    </row>
    <row r="13" spans="1:10" x14ac:dyDescent="0.2">
      <c r="A13" s="212" t="s">
        <v>829</v>
      </c>
      <c r="B13" s="264" t="s">
        <v>38</v>
      </c>
      <c r="C13" s="267">
        <v>0</v>
      </c>
      <c r="D13" s="267">
        <v>0</v>
      </c>
      <c r="E13" s="268">
        <v>0</v>
      </c>
      <c r="F13" s="228">
        <v>0</v>
      </c>
      <c r="G13" s="228">
        <v>0</v>
      </c>
    </row>
    <row r="14" spans="1:10" x14ac:dyDescent="0.2">
      <c r="C14" s="228"/>
      <c r="D14" s="228"/>
      <c r="E14" s="228"/>
      <c r="F14" s="228"/>
      <c r="G14" s="228"/>
    </row>
    <row r="15" spans="1:10" x14ac:dyDescent="0.2">
      <c r="C15" s="228"/>
      <c r="D15" s="228"/>
      <c r="E15" s="228"/>
      <c r="F15" s="228"/>
      <c r="G15" s="228"/>
    </row>
    <row r="16" spans="1:10" x14ac:dyDescent="0.2">
      <c r="C16" s="228"/>
      <c r="D16" s="228"/>
      <c r="E16" s="228"/>
      <c r="F16" s="228"/>
      <c r="G16" s="228"/>
    </row>
    <row r="17" spans="3:7" x14ac:dyDescent="0.2">
      <c r="C17" s="228"/>
      <c r="D17" s="228"/>
      <c r="E17" s="228"/>
      <c r="F17" s="228"/>
      <c r="G17" s="228"/>
    </row>
    <row r="18" spans="3:7" x14ac:dyDescent="0.2">
      <c r="C18" s="228"/>
      <c r="D18" s="228"/>
      <c r="E18" s="228"/>
      <c r="F18" s="228"/>
      <c r="G18" s="228"/>
    </row>
    <row r="19" spans="3:7" x14ac:dyDescent="0.2">
      <c r="C19" s="228"/>
      <c r="D19" s="228"/>
      <c r="E19" s="228"/>
      <c r="F19" s="228"/>
      <c r="G19" s="228"/>
    </row>
    <row r="20" spans="3:7" x14ac:dyDescent="0.2">
      <c r="C20" s="228"/>
      <c r="D20" s="228"/>
      <c r="E20" s="228"/>
      <c r="F20" s="228"/>
      <c r="G20" s="228"/>
    </row>
    <row r="21" spans="3:7" x14ac:dyDescent="0.2">
      <c r="C21" s="228"/>
      <c r="D21" s="228"/>
      <c r="E21" s="228"/>
      <c r="F21" s="228"/>
      <c r="G21" s="228"/>
    </row>
    <row r="22" spans="3:7" x14ac:dyDescent="0.2">
      <c r="C22" s="228"/>
      <c r="D22" s="228"/>
      <c r="E22" s="228"/>
      <c r="F22" s="228"/>
      <c r="G22" s="228"/>
    </row>
    <row r="23" spans="3:7" x14ac:dyDescent="0.2">
      <c r="C23" s="228"/>
      <c r="D23" s="228"/>
      <c r="E23" s="228"/>
      <c r="F23" s="228"/>
      <c r="G23" s="228"/>
    </row>
    <row r="24" spans="3:7" x14ac:dyDescent="0.2">
      <c r="C24" s="228"/>
      <c r="D24" s="228"/>
      <c r="E24" s="228"/>
      <c r="F24" s="228"/>
      <c r="G24" s="228"/>
    </row>
    <row r="25" spans="3:7" x14ac:dyDescent="0.2">
      <c r="C25" s="228"/>
      <c r="D25" s="228"/>
      <c r="E25" s="228"/>
      <c r="F25" s="228"/>
      <c r="G25" s="228"/>
    </row>
    <row r="26" spans="3:7" x14ac:dyDescent="0.2">
      <c r="C26" s="228"/>
      <c r="D26" s="228"/>
      <c r="E26" s="228"/>
      <c r="F26" s="228"/>
      <c r="G26" s="228"/>
    </row>
    <row r="27" spans="3:7" x14ac:dyDescent="0.2">
      <c r="C27" s="228"/>
      <c r="D27" s="228"/>
      <c r="E27" s="228"/>
      <c r="F27" s="228"/>
      <c r="G27" s="228"/>
    </row>
    <row r="28" spans="3:7" x14ac:dyDescent="0.2">
      <c r="C28" s="228"/>
      <c r="D28" s="228"/>
      <c r="E28" s="228"/>
      <c r="F28" s="228"/>
      <c r="G28" s="228"/>
    </row>
    <row r="29" spans="3:7" x14ac:dyDescent="0.2">
      <c r="C29" s="228"/>
      <c r="D29" s="228"/>
      <c r="E29" s="228"/>
      <c r="F29" s="228"/>
      <c r="G29" s="228"/>
    </row>
    <row r="30" spans="3:7" x14ac:dyDescent="0.2">
      <c r="C30" s="228"/>
      <c r="D30" s="228"/>
      <c r="E30" s="228"/>
      <c r="F30" s="228"/>
      <c r="G30" s="228"/>
    </row>
    <row r="31" spans="3:7" x14ac:dyDescent="0.2">
      <c r="C31" s="228"/>
      <c r="D31" s="228"/>
      <c r="E31" s="228"/>
      <c r="F31" s="228"/>
      <c r="G31" s="228"/>
    </row>
    <row r="32" spans="3:7" x14ac:dyDescent="0.2">
      <c r="C32" s="228"/>
      <c r="D32" s="228"/>
      <c r="E32" s="228"/>
      <c r="F32" s="228"/>
      <c r="G32" s="228"/>
    </row>
    <row r="33" spans="3:7" x14ac:dyDescent="0.2">
      <c r="C33" s="228"/>
      <c r="D33" s="228"/>
      <c r="E33" s="228"/>
      <c r="F33" s="228"/>
      <c r="G33" s="228"/>
    </row>
    <row r="34" spans="3:7" x14ac:dyDescent="0.2">
      <c r="C34" s="228"/>
      <c r="D34" s="228"/>
      <c r="E34" s="228"/>
      <c r="F34" s="228"/>
      <c r="G34" s="228"/>
    </row>
  </sheetData>
  <mergeCells count="2">
    <mergeCell ref="A1:G1"/>
    <mergeCell ref="A3:J3"/>
  </mergeCells>
  <pageMargins left="0.25" right="0.25" top="0.75" bottom="0.75" header="0.3" footer="0.3"/>
  <pageSetup paperSize="9" scale="86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6654F-F3E3-460A-A6A5-A64211CBF322}">
  <sheetPr>
    <tabColor rgb="FFFFC000"/>
    <pageSetUpPr fitToPage="1"/>
  </sheetPr>
  <dimension ref="A1:J15"/>
  <sheetViews>
    <sheetView zoomScale="120" zoomScaleNormal="120" zoomScaleSheetLayoutView="130" workbookViewId="0">
      <selection activeCell="G32" sqref="G32"/>
    </sheetView>
  </sheetViews>
  <sheetFormatPr defaultRowHeight="12.75" x14ac:dyDescent="0.2"/>
  <cols>
    <col min="1" max="1" width="10" style="212" customWidth="1"/>
    <col min="2" max="2" width="37" style="212" customWidth="1"/>
    <col min="3" max="5" width="17" style="212" customWidth="1"/>
    <col min="6" max="256" width="9.140625" style="212"/>
    <col min="257" max="257" width="10" style="212" customWidth="1"/>
    <col min="258" max="258" width="37" style="212" customWidth="1"/>
    <col min="259" max="261" width="17" style="212" customWidth="1"/>
    <col min="262" max="512" width="9.140625" style="212"/>
    <col min="513" max="513" width="10" style="212" customWidth="1"/>
    <col min="514" max="514" width="37" style="212" customWidth="1"/>
    <col min="515" max="517" width="17" style="212" customWidth="1"/>
    <col min="518" max="768" width="9.140625" style="212"/>
    <col min="769" max="769" width="10" style="212" customWidth="1"/>
    <col min="770" max="770" width="37" style="212" customWidth="1"/>
    <col min="771" max="773" width="17" style="212" customWidth="1"/>
    <col min="774" max="1024" width="9.140625" style="212"/>
    <col min="1025" max="1025" width="10" style="212" customWidth="1"/>
    <col min="1026" max="1026" width="37" style="212" customWidth="1"/>
    <col min="1027" max="1029" width="17" style="212" customWidth="1"/>
    <col min="1030" max="1280" width="9.140625" style="212"/>
    <col min="1281" max="1281" width="10" style="212" customWidth="1"/>
    <col min="1282" max="1282" width="37" style="212" customWidth="1"/>
    <col min="1283" max="1285" width="17" style="212" customWidth="1"/>
    <col min="1286" max="1536" width="9.140625" style="212"/>
    <col min="1537" max="1537" width="10" style="212" customWidth="1"/>
    <col min="1538" max="1538" width="37" style="212" customWidth="1"/>
    <col min="1539" max="1541" width="17" style="212" customWidth="1"/>
    <col min="1542" max="1792" width="9.140625" style="212"/>
    <col min="1793" max="1793" width="10" style="212" customWidth="1"/>
    <col min="1794" max="1794" width="37" style="212" customWidth="1"/>
    <col min="1795" max="1797" width="17" style="212" customWidth="1"/>
    <col min="1798" max="2048" width="9.140625" style="212"/>
    <col min="2049" max="2049" width="10" style="212" customWidth="1"/>
    <col min="2050" max="2050" width="37" style="212" customWidth="1"/>
    <col min="2051" max="2053" width="17" style="212" customWidth="1"/>
    <col min="2054" max="2304" width="9.140625" style="212"/>
    <col min="2305" max="2305" width="10" style="212" customWidth="1"/>
    <col min="2306" max="2306" width="37" style="212" customWidth="1"/>
    <col min="2307" max="2309" width="17" style="212" customWidth="1"/>
    <col min="2310" max="2560" width="9.140625" style="212"/>
    <col min="2561" max="2561" width="10" style="212" customWidth="1"/>
    <col min="2562" max="2562" width="37" style="212" customWidth="1"/>
    <col min="2563" max="2565" width="17" style="212" customWidth="1"/>
    <col min="2566" max="2816" width="9.140625" style="212"/>
    <col min="2817" max="2817" width="10" style="212" customWidth="1"/>
    <col min="2818" max="2818" width="37" style="212" customWidth="1"/>
    <col min="2819" max="2821" width="17" style="212" customWidth="1"/>
    <col min="2822" max="3072" width="9.140625" style="212"/>
    <col min="3073" max="3073" width="10" style="212" customWidth="1"/>
    <col min="3074" max="3074" width="37" style="212" customWidth="1"/>
    <col min="3075" max="3077" width="17" style="212" customWidth="1"/>
    <col min="3078" max="3328" width="9.140625" style="212"/>
    <col min="3329" max="3329" width="10" style="212" customWidth="1"/>
    <col min="3330" max="3330" width="37" style="212" customWidth="1"/>
    <col min="3331" max="3333" width="17" style="212" customWidth="1"/>
    <col min="3334" max="3584" width="9.140625" style="212"/>
    <col min="3585" max="3585" width="10" style="212" customWidth="1"/>
    <col min="3586" max="3586" width="37" style="212" customWidth="1"/>
    <col min="3587" max="3589" width="17" style="212" customWidth="1"/>
    <col min="3590" max="3840" width="9.140625" style="212"/>
    <col min="3841" max="3841" width="10" style="212" customWidth="1"/>
    <col min="3842" max="3842" width="37" style="212" customWidth="1"/>
    <col min="3843" max="3845" width="17" style="212" customWidth="1"/>
    <col min="3846" max="4096" width="9.140625" style="212"/>
    <col min="4097" max="4097" width="10" style="212" customWidth="1"/>
    <col min="4098" max="4098" width="37" style="212" customWidth="1"/>
    <col min="4099" max="4101" width="17" style="212" customWidth="1"/>
    <col min="4102" max="4352" width="9.140625" style="212"/>
    <col min="4353" max="4353" width="10" style="212" customWidth="1"/>
    <col min="4354" max="4354" width="37" style="212" customWidth="1"/>
    <col min="4355" max="4357" width="17" style="212" customWidth="1"/>
    <col min="4358" max="4608" width="9.140625" style="212"/>
    <col min="4609" max="4609" width="10" style="212" customWidth="1"/>
    <col min="4610" max="4610" width="37" style="212" customWidth="1"/>
    <col min="4611" max="4613" width="17" style="212" customWidth="1"/>
    <col min="4614" max="4864" width="9.140625" style="212"/>
    <col min="4865" max="4865" width="10" style="212" customWidth="1"/>
    <col min="4866" max="4866" width="37" style="212" customWidth="1"/>
    <col min="4867" max="4869" width="17" style="212" customWidth="1"/>
    <col min="4870" max="5120" width="9.140625" style="212"/>
    <col min="5121" max="5121" width="10" style="212" customWidth="1"/>
    <col min="5122" max="5122" width="37" style="212" customWidth="1"/>
    <col min="5123" max="5125" width="17" style="212" customWidth="1"/>
    <col min="5126" max="5376" width="9.140625" style="212"/>
    <col min="5377" max="5377" width="10" style="212" customWidth="1"/>
    <col min="5378" max="5378" width="37" style="212" customWidth="1"/>
    <col min="5379" max="5381" width="17" style="212" customWidth="1"/>
    <col min="5382" max="5632" width="9.140625" style="212"/>
    <col min="5633" max="5633" width="10" style="212" customWidth="1"/>
    <col min="5634" max="5634" width="37" style="212" customWidth="1"/>
    <col min="5635" max="5637" width="17" style="212" customWidth="1"/>
    <col min="5638" max="5888" width="9.140625" style="212"/>
    <col min="5889" max="5889" width="10" style="212" customWidth="1"/>
    <col min="5890" max="5890" width="37" style="212" customWidth="1"/>
    <col min="5891" max="5893" width="17" style="212" customWidth="1"/>
    <col min="5894" max="6144" width="9.140625" style="212"/>
    <col min="6145" max="6145" width="10" style="212" customWidth="1"/>
    <col min="6146" max="6146" width="37" style="212" customWidth="1"/>
    <col min="6147" max="6149" width="17" style="212" customWidth="1"/>
    <col min="6150" max="6400" width="9.140625" style="212"/>
    <col min="6401" max="6401" width="10" style="212" customWidth="1"/>
    <col min="6402" max="6402" width="37" style="212" customWidth="1"/>
    <col min="6403" max="6405" width="17" style="212" customWidth="1"/>
    <col min="6406" max="6656" width="9.140625" style="212"/>
    <col min="6657" max="6657" width="10" style="212" customWidth="1"/>
    <col min="6658" max="6658" width="37" style="212" customWidth="1"/>
    <col min="6659" max="6661" width="17" style="212" customWidth="1"/>
    <col min="6662" max="6912" width="9.140625" style="212"/>
    <col min="6913" max="6913" width="10" style="212" customWidth="1"/>
    <col min="6914" max="6914" width="37" style="212" customWidth="1"/>
    <col min="6915" max="6917" width="17" style="212" customWidth="1"/>
    <col min="6918" max="7168" width="9.140625" style="212"/>
    <col min="7169" max="7169" width="10" style="212" customWidth="1"/>
    <col min="7170" max="7170" width="37" style="212" customWidth="1"/>
    <col min="7171" max="7173" width="17" style="212" customWidth="1"/>
    <col min="7174" max="7424" width="9.140625" style="212"/>
    <col min="7425" max="7425" width="10" style="212" customWidth="1"/>
    <col min="7426" max="7426" width="37" style="212" customWidth="1"/>
    <col min="7427" max="7429" width="17" style="212" customWidth="1"/>
    <col min="7430" max="7680" width="9.140625" style="212"/>
    <col min="7681" max="7681" width="10" style="212" customWidth="1"/>
    <col min="7682" max="7682" width="37" style="212" customWidth="1"/>
    <col min="7683" max="7685" width="17" style="212" customWidth="1"/>
    <col min="7686" max="7936" width="9.140625" style="212"/>
    <col min="7937" max="7937" width="10" style="212" customWidth="1"/>
    <col min="7938" max="7938" width="37" style="212" customWidth="1"/>
    <col min="7939" max="7941" width="17" style="212" customWidth="1"/>
    <col min="7942" max="8192" width="9.140625" style="212"/>
    <col min="8193" max="8193" width="10" style="212" customWidth="1"/>
    <col min="8194" max="8194" width="37" style="212" customWidth="1"/>
    <col min="8195" max="8197" width="17" style="212" customWidth="1"/>
    <col min="8198" max="8448" width="9.140625" style="212"/>
    <col min="8449" max="8449" width="10" style="212" customWidth="1"/>
    <col min="8450" max="8450" width="37" style="212" customWidth="1"/>
    <col min="8451" max="8453" width="17" style="212" customWidth="1"/>
    <col min="8454" max="8704" width="9.140625" style="212"/>
    <col min="8705" max="8705" width="10" style="212" customWidth="1"/>
    <col min="8706" max="8706" width="37" style="212" customWidth="1"/>
    <col min="8707" max="8709" width="17" style="212" customWidth="1"/>
    <col min="8710" max="8960" width="9.140625" style="212"/>
    <col min="8961" max="8961" width="10" style="212" customWidth="1"/>
    <col min="8962" max="8962" width="37" style="212" customWidth="1"/>
    <col min="8963" max="8965" width="17" style="212" customWidth="1"/>
    <col min="8966" max="9216" width="9.140625" style="212"/>
    <col min="9217" max="9217" width="10" style="212" customWidth="1"/>
    <col min="9218" max="9218" width="37" style="212" customWidth="1"/>
    <col min="9219" max="9221" width="17" style="212" customWidth="1"/>
    <col min="9222" max="9472" width="9.140625" style="212"/>
    <col min="9473" max="9473" width="10" style="212" customWidth="1"/>
    <col min="9474" max="9474" width="37" style="212" customWidth="1"/>
    <col min="9475" max="9477" width="17" style="212" customWidth="1"/>
    <col min="9478" max="9728" width="9.140625" style="212"/>
    <col min="9729" max="9729" width="10" style="212" customWidth="1"/>
    <col min="9730" max="9730" width="37" style="212" customWidth="1"/>
    <col min="9731" max="9733" width="17" style="212" customWidth="1"/>
    <col min="9734" max="9984" width="9.140625" style="212"/>
    <col min="9985" max="9985" width="10" style="212" customWidth="1"/>
    <col min="9986" max="9986" width="37" style="212" customWidth="1"/>
    <col min="9987" max="9989" width="17" style="212" customWidth="1"/>
    <col min="9990" max="10240" width="9.140625" style="212"/>
    <col min="10241" max="10241" width="10" style="212" customWidth="1"/>
    <col min="10242" max="10242" width="37" style="212" customWidth="1"/>
    <col min="10243" max="10245" width="17" style="212" customWidth="1"/>
    <col min="10246" max="10496" width="9.140625" style="212"/>
    <col min="10497" max="10497" width="10" style="212" customWidth="1"/>
    <col min="10498" max="10498" width="37" style="212" customWidth="1"/>
    <col min="10499" max="10501" width="17" style="212" customWidth="1"/>
    <col min="10502" max="10752" width="9.140625" style="212"/>
    <col min="10753" max="10753" width="10" style="212" customWidth="1"/>
    <col min="10754" max="10754" width="37" style="212" customWidth="1"/>
    <col min="10755" max="10757" width="17" style="212" customWidth="1"/>
    <col min="10758" max="11008" width="9.140625" style="212"/>
    <col min="11009" max="11009" width="10" style="212" customWidth="1"/>
    <col min="11010" max="11010" width="37" style="212" customWidth="1"/>
    <col min="11011" max="11013" width="17" style="212" customWidth="1"/>
    <col min="11014" max="11264" width="9.140625" style="212"/>
    <col min="11265" max="11265" width="10" style="212" customWidth="1"/>
    <col min="11266" max="11266" width="37" style="212" customWidth="1"/>
    <col min="11267" max="11269" width="17" style="212" customWidth="1"/>
    <col min="11270" max="11520" width="9.140625" style="212"/>
    <col min="11521" max="11521" width="10" style="212" customWidth="1"/>
    <col min="11522" max="11522" width="37" style="212" customWidth="1"/>
    <col min="11523" max="11525" width="17" style="212" customWidth="1"/>
    <col min="11526" max="11776" width="9.140625" style="212"/>
    <col min="11777" max="11777" width="10" style="212" customWidth="1"/>
    <col min="11778" max="11778" width="37" style="212" customWidth="1"/>
    <col min="11779" max="11781" width="17" style="212" customWidth="1"/>
    <col min="11782" max="12032" width="9.140625" style="212"/>
    <col min="12033" max="12033" width="10" style="212" customWidth="1"/>
    <col min="12034" max="12034" width="37" style="212" customWidth="1"/>
    <col min="12035" max="12037" width="17" style="212" customWidth="1"/>
    <col min="12038" max="12288" width="9.140625" style="212"/>
    <col min="12289" max="12289" width="10" style="212" customWidth="1"/>
    <col min="12290" max="12290" width="37" style="212" customWidth="1"/>
    <col min="12291" max="12293" width="17" style="212" customWidth="1"/>
    <col min="12294" max="12544" width="9.140625" style="212"/>
    <col min="12545" max="12545" width="10" style="212" customWidth="1"/>
    <col min="12546" max="12546" width="37" style="212" customWidth="1"/>
    <col min="12547" max="12549" width="17" style="212" customWidth="1"/>
    <col min="12550" max="12800" width="9.140625" style="212"/>
    <col min="12801" max="12801" width="10" style="212" customWidth="1"/>
    <col min="12802" max="12802" width="37" style="212" customWidth="1"/>
    <col min="12803" max="12805" width="17" style="212" customWidth="1"/>
    <col min="12806" max="13056" width="9.140625" style="212"/>
    <col min="13057" max="13057" width="10" style="212" customWidth="1"/>
    <col min="13058" max="13058" width="37" style="212" customWidth="1"/>
    <col min="13059" max="13061" width="17" style="212" customWidth="1"/>
    <col min="13062" max="13312" width="9.140625" style="212"/>
    <col min="13313" max="13313" width="10" style="212" customWidth="1"/>
    <col min="13314" max="13314" width="37" style="212" customWidth="1"/>
    <col min="13315" max="13317" width="17" style="212" customWidth="1"/>
    <col min="13318" max="13568" width="9.140625" style="212"/>
    <col min="13569" max="13569" width="10" style="212" customWidth="1"/>
    <col min="13570" max="13570" width="37" style="212" customWidth="1"/>
    <col min="13571" max="13573" width="17" style="212" customWidth="1"/>
    <col min="13574" max="13824" width="9.140625" style="212"/>
    <col min="13825" max="13825" width="10" style="212" customWidth="1"/>
    <col min="13826" max="13826" width="37" style="212" customWidth="1"/>
    <col min="13827" max="13829" width="17" style="212" customWidth="1"/>
    <col min="13830" max="14080" width="9.140625" style="212"/>
    <col min="14081" max="14081" width="10" style="212" customWidth="1"/>
    <col min="14082" max="14082" width="37" style="212" customWidth="1"/>
    <col min="14083" max="14085" width="17" style="212" customWidth="1"/>
    <col min="14086" max="14336" width="9.140625" style="212"/>
    <col min="14337" max="14337" width="10" style="212" customWidth="1"/>
    <col min="14338" max="14338" width="37" style="212" customWidth="1"/>
    <col min="14339" max="14341" width="17" style="212" customWidth="1"/>
    <col min="14342" max="14592" width="9.140625" style="212"/>
    <col min="14593" max="14593" width="10" style="212" customWidth="1"/>
    <col min="14594" max="14594" width="37" style="212" customWidth="1"/>
    <col min="14595" max="14597" width="17" style="212" customWidth="1"/>
    <col min="14598" max="14848" width="9.140625" style="212"/>
    <col min="14849" max="14849" width="10" style="212" customWidth="1"/>
    <col min="14850" max="14850" width="37" style="212" customWidth="1"/>
    <col min="14851" max="14853" width="17" style="212" customWidth="1"/>
    <col min="14854" max="15104" width="9.140625" style="212"/>
    <col min="15105" max="15105" width="10" style="212" customWidth="1"/>
    <col min="15106" max="15106" width="37" style="212" customWidth="1"/>
    <col min="15107" max="15109" width="17" style="212" customWidth="1"/>
    <col min="15110" max="15360" width="9.140625" style="212"/>
    <col min="15361" max="15361" width="10" style="212" customWidth="1"/>
    <col min="15362" max="15362" width="37" style="212" customWidth="1"/>
    <col min="15363" max="15365" width="17" style="212" customWidth="1"/>
    <col min="15366" max="15616" width="9.140625" style="212"/>
    <col min="15617" max="15617" width="10" style="212" customWidth="1"/>
    <col min="15618" max="15618" width="37" style="212" customWidth="1"/>
    <col min="15619" max="15621" width="17" style="212" customWidth="1"/>
    <col min="15622" max="15872" width="9.140625" style="212"/>
    <col min="15873" max="15873" width="10" style="212" customWidth="1"/>
    <col min="15874" max="15874" width="37" style="212" customWidth="1"/>
    <col min="15875" max="15877" width="17" style="212" customWidth="1"/>
    <col min="15878" max="16128" width="9.140625" style="212"/>
    <col min="16129" max="16129" width="10" style="212" customWidth="1"/>
    <col min="16130" max="16130" width="37" style="212" customWidth="1"/>
    <col min="16131" max="16133" width="17" style="212" customWidth="1"/>
    <col min="16134" max="16384" width="9.140625" style="212"/>
  </cols>
  <sheetData>
    <row r="1" spans="1:10" ht="16.5" customHeight="1" x14ac:dyDescent="0.2">
      <c r="A1" s="313" t="s">
        <v>827</v>
      </c>
      <c r="B1" s="313"/>
      <c r="C1" s="313"/>
      <c r="D1" s="313"/>
      <c r="E1" s="313"/>
      <c r="F1" s="313"/>
      <c r="G1" s="313"/>
      <c r="H1" s="216"/>
      <c r="I1" s="216"/>
      <c r="J1" s="216"/>
    </row>
    <row r="2" spans="1:10" ht="15" customHeight="1" x14ac:dyDescent="0.2"/>
    <row r="3" spans="1:10" ht="16.5" customHeight="1" x14ac:dyDescent="0.2">
      <c r="A3" s="317" t="s">
        <v>754</v>
      </c>
      <c r="B3" s="317"/>
      <c r="C3" s="317"/>
      <c r="D3" s="317"/>
      <c r="E3" s="317"/>
      <c r="F3" s="317"/>
      <c r="G3" s="317"/>
      <c r="H3" s="317"/>
      <c r="I3" s="317"/>
      <c r="J3" s="317"/>
    </row>
    <row r="4" spans="1:10" ht="15" customHeight="1" x14ac:dyDescent="0.2"/>
    <row r="5" spans="1:10" ht="22.5" customHeight="1" x14ac:dyDescent="0.2">
      <c r="A5" s="217" t="s">
        <v>40</v>
      </c>
      <c r="B5" s="217" t="s">
        <v>745</v>
      </c>
      <c r="C5" s="217" t="s">
        <v>541</v>
      </c>
      <c r="D5" s="218" t="s">
        <v>721</v>
      </c>
      <c r="E5" s="217" t="s">
        <v>722</v>
      </c>
      <c r="F5" s="217" t="s">
        <v>723</v>
      </c>
      <c r="G5" s="217" t="s">
        <v>724</v>
      </c>
    </row>
    <row r="6" spans="1:10" s="220" customFormat="1" ht="15" x14ac:dyDescent="0.2">
      <c r="A6" s="216" t="s">
        <v>647</v>
      </c>
      <c r="B6" s="211"/>
      <c r="C6" s="219">
        <f>SUM(C7:C13)</f>
        <v>14631806.239999998</v>
      </c>
      <c r="D6" s="219">
        <f t="shared" ref="D6:E6" si="0">SUM(D7:D13)</f>
        <v>20316295</v>
      </c>
      <c r="E6" s="219">
        <f t="shared" si="0"/>
        <v>18681299.359999999</v>
      </c>
      <c r="F6" s="219">
        <f>AVERAGE(E6/C6)*100</f>
        <v>127.67596189819419</v>
      </c>
      <c r="G6" s="219">
        <f>AVERAGE(E6/D6)*100</f>
        <v>91.952294254439607</v>
      </c>
    </row>
    <row r="7" spans="1:10" s="220" customFormat="1" x14ac:dyDescent="0.2">
      <c r="A7" s="221" t="s">
        <v>746</v>
      </c>
      <c r="B7" s="222" t="s">
        <v>747</v>
      </c>
      <c r="C7" s="223">
        <v>9032022.9499999993</v>
      </c>
      <c r="D7" s="265">
        <v>15035370</v>
      </c>
      <c r="E7" s="265">
        <v>13650054.390000001</v>
      </c>
      <c r="F7" s="247">
        <f t="shared" ref="F7:F12" si="1">AVERAGE(E7/C7)*100</f>
        <v>151.12953615778846</v>
      </c>
      <c r="G7" s="247">
        <f t="shared" ref="G7:G12" si="2">AVERAGE(E7/D7)*100</f>
        <v>90.786288531642384</v>
      </c>
    </row>
    <row r="8" spans="1:10" s="220" customFormat="1" x14ac:dyDescent="0.2">
      <c r="A8" s="221" t="s">
        <v>748</v>
      </c>
      <c r="B8" s="221" t="s">
        <v>33</v>
      </c>
      <c r="C8" s="223">
        <v>897595.93</v>
      </c>
      <c r="D8" s="265">
        <v>104000</v>
      </c>
      <c r="E8" s="265">
        <v>13605</v>
      </c>
      <c r="F8" s="247">
        <f t="shared" si="1"/>
        <v>1.5157154288790058</v>
      </c>
      <c r="G8" s="247">
        <f t="shared" si="2"/>
        <v>13.08173076923077</v>
      </c>
    </row>
    <row r="9" spans="1:10" s="220" customFormat="1" x14ac:dyDescent="0.2">
      <c r="A9" s="221" t="s">
        <v>749</v>
      </c>
      <c r="B9" s="221" t="s">
        <v>750</v>
      </c>
      <c r="C9" s="223">
        <v>1199205.94</v>
      </c>
      <c r="D9" s="265">
        <v>1290000</v>
      </c>
      <c r="E9" s="265">
        <v>1300005.8600000001</v>
      </c>
      <c r="F9" s="247">
        <f t="shared" si="1"/>
        <v>108.4055554294536</v>
      </c>
      <c r="G9" s="286">
        <f t="shared" si="2"/>
        <v>100.77564806201551</v>
      </c>
    </row>
    <row r="10" spans="1:10" s="220" customFormat="1" x14ac:dyDescent="0.2">
      <c r="A10" s="221" t="s">
        <v>751</v>
      </c>
      <c r="B10" s="221" t="s">
        <v>35</v>
      </c>
      <c r="C10" s="223">
        <v>3236056.88</v>
      </c>
      <c r="D10" s="265">
        <v>3565365</v>
      </c>
      <c r="E10" s="265">
        <v>3392506.28</v>
      </c>
      <c r="F10" s="247">
        <f t="shared" si="1"/>
        <v>104.83456891524108</v>
      </c>
      <c r="G10" s="286">
        <f t="shared" si="2"/>
        <v>95.151724437750403</v>
      </c>
    </row>
    <row r="11" spans="1:10" s="220" customFormat="1" x14ac:dyDescent="0.2">
      <c r="A11" s="221" t="s">
        <v>828</v>
      </c>
      <c r="B11" s="221" t="s">
        <v>36</v>
      </c>
      <c r="C11" s="223">
        <v>0</v>
      </c>
      <c r="D11" s="265">
        <v>0</v>
      </c>
      <c r="E11" s="265">
        <v>0</v>
      </c>
      <c r="F11" s="247">
        <v>0</v>
      </c>
      <c r="G11" s="286">
        <v>0</v>
      </c>
    </row>
    <row r="12" spans="1:10" ht="25.5" x14ac:dyDescent="0.2">
      <c r="A12" s="229" t="s">
        <v>752</v>
      </c>
      <c r="B12" s="225" t="s">
        <v>753</v>
      </c>
      <c r="C12" s="228">
        <v>266924.53999999998</v>
      </c>
      <c r="D12" s="285">
        <v>321560</v>
      </c>
      <c r="E12" s="285">
        <v>325127.83</v>
      </c>
      <c r="F12" s="269">
        <f t="shared" si="1"/>
        <v>121.8051476271159</v>
      </c>
      <c r="G12" s="288">
        <f t="shared" si="2"/>
        <v>101.10953787784551</v>
      </c>
    </row>
    <row r="13" spans="1:10" x14ac:dyDescent="0.2">
      <c r="A13" s="212" t="s">
        <v>829</v>
      </c>
      <c r="B13" s="264" t="s">
        <v>38</v>
      </c>
      <c r="C13" s="267">
        <v>0</v>
      </c>
      <c r="D13" s="267">
        <v>0</v>
      </c>
      <c r="E13" s="268">
        <v>0</v>
      </c>
      <c r="F13" s="228">
        <v>0</v>
      </c>
      <c r="G13" s="287">
        <v>0</v>
      </c>
    </row>
    <row r="14" spans="1:10" x14ac:dyDescent="0.2">
      <c r="E14" s="223"/>
    </row>
    <row r="15" spans="1:10" x14ac:dyDescent="0.2">
      <c r="E15" s="223"/>
    </row>
  </sheetData>
  <mergeCells count="2">
    <mergeCell ref="A1:G1"/>
    <mergeCell ref="A3:J3"/>
  </mergeCells>
  <pageMargins left="0.25" right="0.25" top="0.75" bottom="0.75" header="0.3" footer="0.3"/>
  <pageSetup paperSize="9" scale="86"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97EB1-905D-4771-AE4D-15AC98B20ABA}">
  <sheetPr>
    <tabColor rgb="FFFFC000"/>
    <pageSetUpPr fitToPage="1"/>
  </sheetPr>
  <dimension ref="A1:J167"/>
  <sheetViews>
    <sheetView zoomScale="120" zoomScaleNormal="120" zoomScaleSheetLayoutView="115" workbookViewId="0">
      <selection activeCell="H4" sqref="H4"/>
    </sheetView>
  </sheetViews>
  <sheetFormatPr defaultRowHeight="12.75" x14ac:dyDescent="0.2"/>
  <cols>
    <col min="1" max="1" width="10.5703125" style="212" customWidth="1"/>
    <col min="2" max="2" width="59.140625" style="212" customWidth="1"/>
    <col min="3" max="5" width="17" style="212" customWidth="1"/>
    <col min="6" max="256" width="9.140625" style="212"/>
    <col min="257" max="257" width="10.5703125" style="212" customWidth="1"/>
    <col min="258" max="258" width="59.140625" style="212" customWidth="1"/>
    <col min="259" max="261" width="17" style="212" customWidth="1"/>
    <col min="262" max="512" width="9.140625" style="212"/>
    <col min="513" max="513" width="10.5703125" style="212" customWidth="1"/>
    <col min="514" max="514" width="59.140625" style="212" customWidth="1"/>
    <col min="515" max="517" width="17" style="212" customWidth="1"/>
    <col min="518" max="768" width="9.140625" style="212"/>
    <col min="769" max="769" width="10.5703125" style="212" customWidth="1"/>
    <col min="770" max="770" width="59.140625" style="212" customWidth="1"/>
    <col min="771" max="773" width="17" style="212" customWidth="1"/>
    <col min="774" max="1024" width="9.140625" style="212"/>
    <col min="1025" max="1025" width="10.5703125" style="212" customWidth="1"/>
    <col min="1026" max="1026" width="59.140625" style="212" customWidth="1"/>
    <col min="1027" max="1029" width="17" style="212" customWidth="1"/>
    <col min="1030" max="1280" width="9.140625" style="212"/>
    <col min="1281" max="1281" width="10.5703125" style="212" customWidth="1"/>
    <col min="1282" max="1282" width="59.140625" style="212" customWidth="1"/>
    <col min="1283" max="1285" width="17" style="212" customWidth="1"/>
    <col min="1286" max="1536" width="9.140625" style="212"/>
    <col min="1537" max="1537" width="10.5703125" style="212" customWidth="1"/>
    <col min="1538" max="1538" width="59.140625" style="212" customWidth="1"/>
    <col min="1539" max="1541" width="17" style="212" customWidth="1"/>
    <col min="1542" max="1792" width="9.140625" style="212"/>
    <col min="1793" max="1793" width="10.5703125" style="212" customWidth="1"/>
    <col min="1794" max="1794" width="59.140625" style="212" customWidth="1"/>
    <col min="1795" max="1797" width="17" style="212" customWidth="1"/>
    <col min="1798" max="2048" width="9.140625" style="212"/>
    <col min="2049" max="2049" width="10.5703125" style="212" customWidth="1"/>
    <col min="2050" max="2050" width="59.140625" style="212" customWidth="1"/>
    <col min="2051" max="2053" width="17" style="212" customWidth="1"/>
    <col min="2054" max="2304" width="9.140625" style="212"/>
    <col min="2305" max="2305" width="10.5703125" style="212" customWidth="1"/>
    <col min="2306" max="2306" width="59.140625" style="212" customWidth="1"/>
    <col min="2307" max="2309" width="17" style="212" customWidth="1"/>
    <col min="2310" max="2560" width="9.140625" style="212"/>
    <col min="2561" max="2561" width="10.5703125" style="212" customWidth="1"/>
    <col min="2562" max="2562" width="59.140625" style="212" customWidth="1"/>
    <col min="2563" max="2565" width="17" style="212" customWidth="1"/>
    <col min="2566" max="2816" width="9.140625" style="212"/>
    <col min="2817" max="2817" width="10.5703125" style="212" customWidth="1"/>
    <col min="2818" max="2818" width="59.140625" style="212" customWidth="1"/>
    <col min="2819" max="2821" width="17" style="212" customWidth="1"/>
    <col min="2822" max="3072" width="9.140625" style="212"/>
    <col min="3073" max="3073" width="10.5703125" style="212" customWidth="1"/>
    <col min="3074" max="3074" width="59.140625" style="212" customWidth="1"/>
    <col min="3075" max="3077" width="17" style="212" customWidth="1"/>
    <col min="3078" max="3328" width="9.140625" style="212"/>
    <col min="3329" max="3329" width="10.5703125" style="212" customWidth="1"/>
    <col min="3330" max="3330" width="59.140625" style="212" customWidth="1"/>
    <col min="3331" max="3333" width="17" style="212" customWidth="1"/>
    <col min="3334" max="3584" width="9.140625" style="212"/>
    <col min="3585" max="3585" width="10.5703125" style="212" customWidth="1"/>
    <col min="3586" max="3586" width="59.140625" style="212" customWidth="1"/>
    <col min="3587" max="3589" width="17" style="212" customWidth="1"/>
    <col min="3590" max="3840" width="9.140625" style="212"/>
    <col min="3841" max="3841" width="10.5703125" style="212" customWidth="1"/>
    <col min="3842" max="3842" width="59.140625" style="212" customWidth="1"/>
    <col min="3843" max="3845" width="17" style="212" customWidth="1"/>
    <col min="3846" max="4096" width="9.140625" style="212"/>
    <col min="4097" max="4097" width="10.5703125" style="212" customWidth="1"/>
    <col min="4098" max="4098" width="59.140625" style="212" customWidth="1"/>
    <col min="4099" max="4101" width="17" style="212" customWidth="1"/>
    <col min="4102" max="4352" width="9.140625" style="212"/>
    <col min="4353" max="4353" width="10.5703125" style="212" customWidth="1"/>
    <col min="4354" max="4354" width="59.140625" style="212" customWidth="1"/>
    <col min="4355" max="4357" width="17" style="212" customWidth="1"/>
    <col min="4358" max="4608" width="9.140625" style="212"/>
    <col min="4609" max="4609" width="10.5703125" style="212" customWidth="1"/>
    <col min="4610" max="4610" width="59.140625" style="212" customWidth="1"/>
    <col min="4611" max="4613" width="17" style="212" customWidth="1"/>
    <col min="4614" max="4864" width="9.140625" style="212"/>
    <col min="4865" max="4865" width="10.5703125" style="212" customWidth="1"/>
    <col min="4866" max="4866" width="59.140625" style="212" customWidth="1"/>
    <col min="4867" max="4869" width="17" style="212" customWidth="1"/>
    <col min="4870" max="5120" width="9.140625" style="212"/>
    <col min="5121" max="5121" width="10.5703125" style="212" customWidth="1"/>
    <col min="5122" max="5122" width="59.140625" style="212" customWidth="1"/>
    <col min="5123" max="5125" width="17" style="212" customWidth="1"/>
    <col min="5126" max="5376" width="9.140625" style="212"/>
    <col min="5377" max="5377" width="10.5703125" style="212" customWidth="1"/>
    <col min="5378" max="5378" width="59.140625" style="212" customWidth="1"/>
    <col min="5379" max="5381" width="17" style="212" customWidth="1"/>
    <col min="5382" max="5632" width="9.140625" style="212"/>
    <col min="5633" max="5633" width="10.5703125" style="212" customWidth="1"/>
    <col min="5634" max="5634" width="59.140625" style="212" customWidth="1"/>
    <col min="5635" max="5637" width="17" style="212" customWidth="1"/>
    <col min="5638" max="5888" width="9.140625" style="212"/>
    <col min="5889" max="5889" width="10.5703125" style="212" customWidth="1"/>
    <col min="5890" max="5890" width="59.140625" style="212" customWidth="1"/>
    <col min="5891" max="5893" width="17" style="212" customWidth="1"/>
    <col min="5894" max="6144" width="9.140625" style="212"/>
    <col min="6145" max="6145" width="10.5703125" style="212" customWidth="1"/>
    <col min="6146" max="6146" width="59.140625" style="212" customWidth="1"/>
    <col min="6147" max="6149" width="17" style="212" customWidth="1"/>
    <col min="6150" max="6400" width="9.140625" style="212"/>
    <col min="6401" max="6401" width="10.5703125" style="212" customWidth="1"/>
    <col min="6402" max="6402" width="59.140625" style="212" customWidth="1"/>
    <col min="6403" max="6405" width="17" style="212" customWidth="1"/>
    <col min="6406" max="6656" width="9.140625" style="212"/>
    <col min="6657" max="6657" width="10.5703125" style="212" customWidth="1"/>
    <col min="6658" max="6658" width="59.140625" style="212" customWidth="1"/>
    <col min="6659" max="6661" width="17" style="212" customWidth="1"/>
    <col min="6662" max="6912" width="9.140625" style="212"/>
    <col min="6913" max="6913" width="10.5703125" style="212" customWidth="1"/>
    <col min="6914" max="6914" width="59.140625" style="212" customWidth="1"/>
    <col min="6915" max="6917" width="17" style="212" customWidth="1"/>
    <col min="6918" max="7168" width="9.140625" style="212"/>
    <col min="7169" max="7169" width="10.5703125" style="212" customWidth="1"/>
    <col min="7170" max="7170" width="59.140625" style="212" customWidth="1"/>
    <col min="7171" max="7173" width="17" style="212" customWidth="1"/>
    <col min="7174" max="7424" width="9.140625" style="212"/>
    <col min="7425" max="7425" width="10.5703125" style="212" customWidth="1"/>
    <col min="7426" max="7426" width="59.140625" style="212" customWidth="1"/>
    <col min="7427" max="7429" width="17" style="212" customWidth="1"/>
    <col min="7430" max="7680" width="9.140625" style="212"/>
    <col min="7681" max="7681" width="10.5703125" style="212" customWidth="1"/>
    <col min="7682" max="7682" width="59.140625" style="212" customWidth="1"/>
    <col min="7683" max="7685" width="17" style="212" customWidth="1"/>
    <col min="7686" max="7936" width="9.140625" style="212"/>
    <col min="7937" max="7937" width="10.5703125" style="212" customWidth="1"/>
    <col min="7938" max="7938" width="59.140625" style="212" customWidth="1"/>
    <col min="7939" max="7941" width="17" style="212" customWidth="1"/>
    <col min="7942" max="8192" width="9.140625" style="212"/>
    <col min="8193" max="8193" width="10.5703125" style="212" customWidth="1"/>
    <col min="8194" max="8194" width="59.140625" style="212" customWidth="1"/>
    <col min="8195" max="8197" width="17" style="212" customWidth="1"/>
    <col min="8198" max="8448" width="9.140625" style="212"/>
    <col min="8449" max="8449" width="10.5703125" style="212" customWidth="1"/>
    <col min="8450" max="8450" width="59.140625" style="212" customWidth="1"/>
    <col min="8451" max="8453" width="17" style="212" customWidth="1"/>
    <col min="8454" max="8704" width="9.140625" style="212"/>
    <col min="8705" max="8705" width="10.5703125" style="212" customWidth="1"/>
    <col min="8706" max="8706" width="59.140625" style="212" customWidth="1"/>
    <col min="8707" max="8709" width="17" style="212" customWidth="1"/>
    <col min="8710" max="8960" width="9.140625" style="212"/>
    <col min="8961" max="8961" width="10.5703125" style="212" customWidth="1"/>
    <col min="8962" max="8962" width="59.140625" style="212" customWidth="1"/>
    <col min="8963" max="8965" width="17" style="212" customWidth="1"/>
    <col min="8966" max="9216" width="9.140625" style="212"/>
    <col min="9217" max="9217" width="10.5703125" style="212" customWidth="1"/>
    <col min="9218" max="9218" width="59.140625" style="212" customWidth="1"/>
    <col min="9219" max="9221" width="17" style="212" customWidth="1"/>
    <col min="9222" max="9472" width="9.140625" style="212"/>
    <col min="9473" max="9473" width="10.5703125" style="212" customWidth="1"/>
    <col min="9474" max="9474" width="59.140625" style="212" customWidth="1"/>
    <col min="9475" max="9477" width="17" style="212" customWidth="1"/>
    <col min="9478" max="9728" width="9.140625" style="212"/>
    <col min="9729" max="9729" width="10.5703125" style="212" customWidth="1"/>
    <col min="9730" max="9730" width="59.140625" style="212" customWidth="1"/>
    <col min="9731" max="9733" width="17" style="212" customWidth="1"/>
    <col min="9734" max="9984" width="9.140625" style="212"/>
    <col min="9985" max="9985" width="10.5703125" style="212" customWidth="1"/>
    <col min="9986" max="9986" width="59.140625" style="212" customWidth="1"/>
    <col min="9987" max="9989" width="17" style="212" customWidth="1"/>
    <col min="9990" max="10240" width="9.140625" style="212"/>
    <col min="10241" max="10241" width="10.5703125" style="212" customWidth="1"/>
    <col min="10242" max="10242" width="59.140625" style="212" customWidth="1"/>
    <col min="10243" max="10245" width="17" style="212" customWidth="1"/>
    <col min="10246" max="10496" width="9.140625" style="212"/>
    <col min="10497" max="10497" width="10.5703125" style="212" customWidth="1"/>
    <col min="10498" max="10498" width="59.140625" style="212" customWidth="1"/>
    <col min="10499" max="10501" width="17" style="212" customWidth="1"/>
    <col min="10502" max="10752" width="9.140625" style="212"/>
    <col min="10753" max="10753" width="10.5703125" style="212" customWidth="1"/>
    <col min="10754" max="10754" width="59.140625" style="212" customWidth="1"/>
    <col min="10755" max="10757" width="17" style="212" customWidth="1"/>
    <col min="10758" max="11008" width="9.140625" style="212"/>
    <col min="11009" max="11009" width="10.5703125" style="212" customWidth="1"/>
    <col min="11010" max="11010" width="59.140625" style="212" customWidth="1"/>
    <col min="11011" max="11013" width="17" style="212" customWidth="1"/>
    <col min="11014" max="11264" width="9.140625" style="212"/>
    <col min="11265" max="11265" width="10.5703125" style="212" customWidth="1"/>
    <col min="11266" max="11266" width="59.140625" style="212" customWidth="1"/>
    <col min="11267" max="11269" width="17" style="212" customWidth="1"/>
    <col min="11270" max="11520" width="9.140625" style="212"/>
    <col min="11521" max="11521" width="10.5703125" style="212" customWidth="1"/>
    <col min="11522" max="11522" width="59.140625" style="212" customWidth="1"/>
    <col min="11523" max="11525" width="17" style="212" customWidth="1"/>
    <col min="11526" max="11776" width="9.140625" style="212"/>
    <col min="11777" max="11777" width="10.5703125" style="212" customWidth="1"/>
    <col min="11778" max="11778" width="59.140625" style="212" customWidth="1"/>
    <col min="11779" max="11781" width="17" style="212" customWidth="1"/>
    <col min="11782" max="12032" width="9.140625" style="212"/>
    <col min="12033" max="12033" width="10.5703125" style="212" customWidth="1"/>
    <col min="12034" max="12034" width="59.140625" style="212" customWidth="1"/>
    <col min="12035" max="12037" width="17" style="212" customWidth="1"/>
    <col min="12038" max="12288" width="9.140625" style="212"/>
    <col min="12289" max="12289" width="10.5703125" style="212" customWidth="1"/>
    <col min="12290" max="12290" width="59.140625" style="212" customWidth="1"/>
    <col min="12291" max="12293" width="17" style="212" customWidth="1"/>
    <col min="12294" max="12544" width="9.140625" style="212"/>
    <col min="12545" max="12545" width="10.5703125" style="212" customWidth="1"/>
    <col min="12546" max="12546" width="59.140625" style="212" customWidth="1"/>
    <col min="12547" max="12549" width="17" style="212" customWidth="1"/>
    <col min="12550" max="12800" width="9.140625" style="212"/>
    <col min="12801" max="12801" width="10.5703125" style="212" customWidth="1"/>
    <col min="12802" max="12802" width="59.140625" style="212" customWidth="1"/>
    <col min="12803" max="12805" width="17" style="212" customWidth="1"/>
    <col min="12806" max="13056" width="9.140625" style="212"/>
    <col min="13057" max="13057" width="10.5703125" style="212" customWidth="1"/>
    <col min="13058" max="13058" width="59.140625" style="212" customWidth="1"/>
    <col min="13059" max="13061" width="17" style="212" customWidth="1"/>
    <col min="13062" max="13312" width="9.140625" style="212"/>
    <col min="13313" max="13313" width="10.5703125" style="212" customWidth="1"/>
    <col min="13314" max="13314" width="59.140625" style="212" customWidth="1"/>
    <col min="13315" max="13317" width="17" style="212" customWidth="1"/>
    <col min="13318" max="13568" width="9.140625" style="212"/>
    <col min="13569" max="13569" width="10.5703125" style="212" customWidth="1"/>
    <col min="13570" max="13570" width="59.140625" style="212" customWidth="1"/>
    <col min="13571" max="13573" width="17" style="212" customWidth="1"/>
    <col min="13574" max="13824" width="9.140625" style="212"/>
    <col min="13825" max="13825" width="10.5703125" style="212" customWidth="1"/>
    <col min="13826" max="13826" width="59.140625" style="212" customWidth="1"/>
    <col min="13827" max="13829" width="17" style="212" customWidth="1"/>
    <col min="13830" max="14080" width="9.140625" style="212"/>
    <col min="14081" max="14081" width="10.5703125" style="212" customWidth="1"/>
    <col min="14082" max="14082" width="59.140625" style="212" customWidth="1"/>
    <col min="14083" max="14085" width="17" style="212" customWidth="1"/>
    <col min="14086" max="14336" width="9.140625" style="212"/>
    <col min="14337" max="14337" width="10.5703125" style="212" customWidth="1"/>
    <col min="14338" max="14338" width="59.140625" style="212" customWidth="1"/>
    <col min="14339" max="14341" width="17" style="212" customWidth="1"/>
    <col min="14342" max="14592" width="9.140625" style="212"/>
    <col min="14593" max="14593" width="10.5703125" style="212" customWidth="1"/>
    <col min="14594" max="14594" width="59.140625" style="212" customWidth="1"/>
    <col min="14595" max="14597" width="17" style="212" customWidth="1"/>
    <col min="14598" max="14848" width="9.140625" style="212"/>
    <col min="14849" max="14849" width="10.5703125" style="212" customWidth="1"/>
    <col min="14850" max="14850" width="59.140625" style="212" customWidth="1"/>
    <col min="14851" max="14853" width="17" style="212" customWidth="1"/>
    <col min="14854" max="15104" width="9.140625" style="212"/>
    <col min="15105" max="15105" width="10.5703125" style="212" customWidth="1"/>
    <col min="15106" max="15106" width="59.140625" style="212" customWidth="1"/>
    <col min="15107" max="15109" width="17" style="212" customWidth="1"/>
    <col min="15110" max="15360" width="9.140625" style="212"/>
    <col min="15361" max="15361" width="10.5703125" style="212" customWidth="1"/>
    <col min="15362" max="15362" width="59.140625" style="212" customWidth="1"/>
    <col min="15363" max="15365" width="17" style="212" customWidth="1"/>
    <col min="15366" max="15616" width="9.140625" style="212"/>
    <col min="15617" max="15617" width="10.5703125" style="212" customWidth="1"/>
    <col min="15618" max="15618" width="59.140625" style="212" customWidth="1"/>
    <col min="15619" max="15621" width="17" style="212" customWidth="1"/>
    <col min="15622" max="15872" width="9.140625" style="212"/>
    <col min="15873" max="15873" width="10.5703125" style="212" customWidth="1"/>
    <col min="15874" max="15874" width="59.140625" style="212" customWidth="1"/>
    <col min="15875" max="15877" width="17" style="212" customWidth="1"/>
    <col min="15878" max="16128" width="9.140625" style="212"/>
    <col min="16129" max="16129" width="10.5703125" style="212" customWidth="1"/>
    <col min="16130" max="16130" width="59.140625" style="212" customWidth="1"/>
    <col min="16131" max="16133" width="17" style="212" customWidth="1"/>
    <col min="16134" max="16384" width="9.140625" style="212"/>
  </cols>
  <sheetData>
    <row r="1" spans="1:10" ht="16.5" customHeight="1" x14ac:dyDescent="0.2">
      <c r="A1" s="313" t="s">
        <v>827</v>
      </c>
      <c r="B1" s="313"/>
      <c r="C1" s="313"/>
      <c r="D1" s="313"/>
      <c r="E1" s="313"/>
      <c r="F1" s="313"/>
      <c r="G1" s="313"/>
      <c r="H1" s="216"/>
      <c r="I1" s="216"/>
      <c r="J1" s="216"/>
    </row>
    <row r="2" spans="1:10" ht="15" customHeight="1" x14ac:dyDescent="0.2"/>
    <row r="3" spans="1:10" ht="16.5" customHeight="1" x14ac:dyDescent="0.2">
      <c r="A3" s="317" t="s">
        <v>755</v>
      </c>
      <c r="B3" s="317"/>
      <c r="C3" s="317"/>
      <c r="D3" s="317"/>
      <c r="E3" s="317"/>
      <c r="F3" s="317"/>
      <c r="G3" s="317"/>
      <c r="H3" s="317"/>
      <c r="I3" s="317"/>
      <c r="J3" s="317"/>
    </row>
    <row r="4" spans="1:10" ht="15" customHeight="1" x14ac:dyDescent="0.2"/>
    <row r="5" spans="1:10" ht="22.5" customHeight="1" x14ac:dyDescent="0.2">
      <c r="A5" s="217" t="s">
        <v>756</v>
      </c>
      <c r="B5" s="217" t="s">
        <v>745</v>
      </c>
      <c r="C5" s="217" t="s">
        <v>541</v>
      </c>
      <c r="D5" s="218" t="s">
        <v>721</v>
      </c>
      <c r="E5" s="217" t="s">
        <v>722</v>
      </c>
      <c r="F5" s="217" t="s">
        <v>723</v>
      </c>
      <c r="G5" s="217" t="s">
        <v>724</v>
      </c>
    </row>
    <row r="6" spans="1:10" ht="15" x14ac:dyDescent="0.2">
      <c r="A6" s="230" t="s">
        <v>647</v>
      </c>
      <c r="B6" s="231"/>
      <c r="C6" s="232">
        <f>SUM(C7+C10+C13+C18+C22+C27+C30+C34+C38)</f>
        <v>14631806</v>
      </c>
      <c r="D6" s="252">
        <f>SUM(D7+D10+D13+D18+D22+D27+D30+D34+D38)</f>
        <v>20316295</v>
      </c>
      <c r="E6" s="252">
        <f>SUM(E7+E10+E13+E18+E22+E27+E30+E34+E38)</f>
        <v>18681299.049999997</v>
      </c>
      <c r="F6" s="233">
        <f>AVERAGE(E6/C6)*100</f>
        <v>127.67596187374271</v>
      </c>
      <c r="G6" s="233">
        <f>AVERAGE(E6/D6)*100</f>
        <v>91.952292728570811</v>
      </c>
    </row>
    <row r="7" spans="1:10" s="249" customFormat="1" x14ac:dyDescent="0.2">
      <c r="A7" s="248" t="s">
        <v>757</v>
      </c>
      <c r="B7" s="249" t="s">
        <v>758</v>
      </c>
      <c r="C7" s="250">
        <v>4635810</v>
      </c>
      <c r="D7" s="253">
        <f>SUM(D8:D9)</f>
        <v>5676791</v>
      </c>
      <c r="E7" s="253">
        <f>SUM(E8:E9)</f>
        <v>5172373.2</v>
      </c>
      <c r="F7" s="251">
        <f>AVERAGE(E7/C7)*100</f>
        <v>111.57431387395083</v>
      </c>
      <c r="G7" s="251">
        <f>AVERAGE(E7/D7)*100</f>
        <v>91.114384869902736</v>
      </c>
    </row>
    <row r="8" spans="1:10" s="220" customFormat="1" ht="15.75" customHeight="1" x14ac:dyDescent="0.2">
      <c r="A8" s="234" t="s">
        <v>759</v>
      </c>
      <c r="B8" s="237" t="s">
        <v>760</v>
      </c>
      <c r="C8" s="235">
        <v>4476585</v>
      </c>
      <c r="D8" s="238">
        <v>5407226</v>
      </c>
      <c r="E8" s="238">
        <v>4968870.01</v>
      </c>
      <c r="F8" s="236">
        <f t="shared" ref="F8:F41" si="0">AVERAGE(E8/C8)*100</f>
        <v>110.99688735944922</v>
      </c>
      <c r="G8" s="236">
        <f t="shared" ref="G8:G41" si="1">AVERAGE(E8/D8)*100</f>
        <v>91.89314465494877</v>
      </c>
    </row>
    <row r="9" spans="1:10" s="220" customFormat="1" x14ac:dyDescent="0.2">
      <c r="A9" s="234" t="s">
        <v>761</v>
      </c>
      <c r="B9" s="221" t="s">
        <v>762</v>
      </c>
      <c r="C9" s="235">
        <v>159225</v>
      </c>
      <c r="D9" s="238">
        <v>269565</v>
      </c>
      <c r="E9" s="238">
        <v>203503.19</v>
      </c>
      <c r="F9" s="236">
        <f t="shared" si="0"/>
        <v>127.80856649395508</v>
      </c>
      <c r="G9" s="236">
        <f t="shared" si="1"/>
        <v>75.493179752564316</v>
      </c>
    </row>
    <row r="10" spans="1:10" s="249" customFormat="1" x14ac:dyDescent="0.2">
      <c r="A10" s="248" t="s">
        <v>763</v>
      </c>
      <c r="B10" s="249" t="s">
        <v>764</v>
      </c>
      <c r="C10" s="250">
        <v>445093</v>
      </c>
      <c r="D10" s="253">
        <f>SUM(D11:D12)</f>
        <v>607750</v>
      </c>
      <c r="E10" s="253">
        <f>SUM(E11:E12)</f>
        <v>604448.16</v>
      </c>
      <c r="F10" s="251">
        <f t="shared" si="0"/>
        <v>135.80266595969832</v>
      </c>
      <c r="G10" s="251">
        <f t="shared" si="1"/>
        <v>99.45671081859318</v>
      </c>
    </row>
    <row r="11" spans="1:10" s="220" customFormat="1" x14ac:dyDescent="0.2">
      <c r="A11" s="234" t="s">
        <v>765</v>
      </c>
      <c r="B11" s="221" t="s">
        <v>766</v>
      </c>
      <c r="C11" s="235">
        <v>445093</v>
      </c>
      <c r="D11" s="238">
        <v>582750</v>
      </c>
      <c r="E11" s="238">
        <v>579448.16</v>
      </c>
      <c r="F11" s="236">
        <f t="shared" si="0"/>
        <v>130.18586228046723</v>
      </c>
      <c r="G11" s="236">
        <f t="shared" si="1"/>
        <v>99.433403689403704</v>
      </c>
    </row>
    <row r="12" spans="1:10" s="220" customFormat="1" x14ac:dyDescent="0.2">
      <c r="A12" s="234" t="s">
        <v>819</v>
      </c>
      <c r="B12" s="225" t="s">
        <v>820</v>
      </c>
      <c r="C12" s="235">
        <v>0</v>
      </c>
      <c r="D12" s="238">
        <v>25000</v>
      </c>
      <c r="E12" s="238">
        <v>25000</v>
      </c>
      <c r="F12" s="239">
        <v>0</v>
      </c>
      <c r="G12" s="236">
        <f t="shared" si="1"/>
        <v>100</v>
      </c>
    </row>
    <row r="13" spans="1:10" s="249" customFormat="1" x14ac:dyDescent="0.2">
      <c r="A13" s="248" t="s">
        <v>767</v>
      </c>
      <c r="B13" s="249" t="s">
        <v>768</v>
      </c>
      <c r="C13" s="250">
        <v>2893222</v>
      </c>
      <c r="D13" s="253">
        <f>SUM(D14:D17)</f>
        <v>1471744</v>
      </c>
      <c r="E13" s="253">
        <f>SUM(E14:E17)</f>
        <v>1375994.0100000002</v>
      </c>
      <c r="F13" s="251">
        <f t="shared" si="0"/>
        <v>47.559226702963002</v>
      </c>
      <c r="G13" s="251">
        <f t="shared" si="1"/>
        <v>93.494113786093251</v>
      </c>
    </row>
    <row r="14" spans="1:10" s="220" customFormat="1" x14ac:dyDescent="0.2">
      <c r="A14" s="234" t="s">
        <v>769</v>
      </c>
      <c r="B14" s="221" t="s">
        <v>770</v>
      </c>
      <c r="C14" s="235">
        <v>676733</v>
      </c>
      <c r="D14" s="238">
        <v>486704</v>
      </c>
      <c r="E14" s="238">
        <v>465329.84</v>
      </c>
      <c r="F14" s="236">
        <f t="shared" si="0"/>
        <v>68.761216018725264</v>
      </c>
      <c r="G14" s="236">
        <f t="shared" si="1"/>
        <v>95.608386205989689</v>
      </c>
    </row>
    <row r="15" spans="1:10" s="220" customFormat="1" x14ac:dyDescent="0.2">
      <c r="A15" s="234" t="s">
        <v>771</v>
      </c>
      <c r="B15" s="221" t="s">
        <v>772</v>
      </c>
      <c r="C15" s="235">
        <v>66120</v>
      </c>
      <c r="D15" s="238">
        <v>160600</v>
      </c>
      <c r="E15" s="238">
        <v>113436</v>
      </c>
      <c r="F15" s="236">
        <f t="shared" si="0"/>
        <v>171.5607985480944</v>
      </c>
      <c r="G15" s="236">
        <f t="shared" si="1"/>
        <v>70.63262764632627</v>
      </c>
    </row>
    <row r="16" spans="1:10" s="220" customFormat="1" x14ac:dyDescent="0.2">
      <c r="A16" s="234" t="s">
        <v>773</v>
      </c>
      <c r="B16" s="221" t="s">
        <v>774</v>
      </c>
      <c r="C16" s="235">
        <v>2020369</v>
      </c>
      <c r="D16" s="238">
        <v>0</v>
      </c>
      <c r="E16" s="238">
        <v>0</v>
      </c>
      <c r="F16" s="236">
        <f t="shared" si="0"/>
        <v>0</v>
      </c>
      <c r="G16" s="236">
        <v>0</v>
      </c>
    </row>
    <row r="17" spans="1:7" s="220" customFormat="1" x14ac:dyDescent="0.2">
      <c r="A17" s="234" t="s">
        <v>775</v>
      </c>
      <c r="B17" s="221" t="s">
        <v>776</v>
      </c>
      <c r="C17" s="235">
        <v>130000</v>
      </c>
      <c r="D17" s="238">
        <v>824440</v>
      </c>
      <c r="E17" s="238">
        <v>797228.17</v>
      </c>
      <c r="F17" s="236">
        <f t="shared" si="0"/>
        <v>613.25243846153853</v>
      </c>
      <c r="G17" s="236">
        <f t="shared" si="1"/>
        <v>96.699355926447055</v>
      </c>
    </row>
    <row r="18" spans="1:7" s="249" customFormat="1" x14ac:dyDescent="0.2">
      <c r="A18" s="248" t="s">
        <v>777</v>
      </c>
      <c r="B18" s="249" t="s">
        <v>778</v>
      </c>
      <c r="C18" s="250">
        <v>553635</v>
      </c>
      <c r="D18" s="253">
        <f>SUM(D19:D21)</f>
        <v>425000</v>
      </c>
      <c r="E18" s="253">
        <f>SUM(E19:E21)</f>
        <v>275796.5</v>
      </c>
      <c r="F18" s="251">
        <f t="shared" si="0"/>
        <v>49.815582468593931</v>
      </c>
      <c r="G18" s="251">
        <f t="shared" si="1"/>
        <v>64.893294117647059</v>
      </c>
    </row>
    <row r="19" spans="1:7" s="220" customFormat="1" x14ac:dyDescent="0.2">
      <c r="A19" s="234" t="s">
        <v>779</v>
      </c>
      <c r="B19" s="221" t="s">
        <v>780</v>
      </c>
      <c r="C19" s="235">
        <v>458017</v>
      </c>
      <c r="D19" s="238">
        <v>405000</v>
      </c>
      <c r="E19" s="238">
        <v>267397.5</v>
      </c>
      <c r="F19" s="236">
        <f t="shared" si="0"/>
        <v>58.381566623072942</v>
      </c>
      <c r="G19" s="236">
        <f t="shared" si="1"/>
        <v>66.024074074074079</v>
      </c>
    </row>
    <row r="20" spans="1:7" s="220" customFormat="1" x14ac:dyDescent="0.2">
      <c r="A20" s="234" t="s">
        <v>781</v>
      </c>
      <c r="B20" s="221" t="s">
        <v>782</v>
      </c>
      <c r="C20" s="235">
        <v>47868</v>
      </c>
      <c r="D20" s="238">
        <v>20000</v>
      </c>
      <c r="E20" s="238">
        <v>8399</v>
      </c>
      <c r="F20" s="236">
        <f t="shared" si="0"/>
        <v>17.546168630400267</v>
      </c>
      <c r="G20" s="236">
        <f t="shared" si="1"/>
        <v>41.994999999999997</v>
      </c>
    </row>
    <row r="21" spans="1:7" s="220" customFormat="1" x14ac:dyDescent="0.2">
      <c r="A21" s="234" t="s">
        <v>783</v>
      </c>
      <c r="B21" s="221" t="s">
        <v>784</v>
      </c>
      <c r="C21" s="235">
        <v>47750</v>
      </c>
      <c r="D21" s="238">
        <v>0</v>
      </c>
      <c r="E21" s="238">
        <v>0</v>
      </c>
      <c r="F21" s="236">
        <f t="shared" si="0"/>
        <v>0</v>
      </c>
      <c r="G21" s="236">
        <v>0</v>
      </c>
    </row>
    <row r="22" spans="1:7" s="249" customFormat="1" x14ac:dyDescent="0.2">
      <c r="A22" s="248" t="s">
        <v>785</v>
      </c>
      <c r="B22" s="249" t="s">
        <v>786</v>
      </c>
      <c r="C22" s="250">
        <v>1755199</v>
      </c>
      <c r="D22" s="253">
        <f>SUM(D23:D26)</f>
        <v>6294200</v>
      </c>
      <c r="E22" s="253">
        <f>SUM(E23:E26)</f>
        <v>5600315.6799999997</v>
      </c>
      <c r="F22" s="251">
        <f t="shared" si="0"/>
        <v>319.07012709100223</v>
      </c>
      <c r="G22" s="251">
        <f t="shared" si="1"/>
        <v>88.975813923929962</v>
      </c>
    </row>
    <row r="23" spans="1:7" s="221" customFormat="1" x14ac:dyDescent="0.2">
      <c r="A23" s="234" t="s">
        <v>821</v>
      </c>
      <c r="B23" s="221" t="s">
        <v>822</v>
      </c>
      <c r="C23" s="255">
        <v>0</v>
      </c>
      <c r="D23" s="256">
        <v>4507200</v>
      </c>
      <c r="E23" s="256">
        <v>4086449.38</v>
      </c>
      <c r="F23" s="257">
        <v>0</v>
      </c>
      <c r="G23" s="236">
        <f t="shared" si="1"/>
        <v>90.664922346467876</v>
      </c>
    </row>
    <row r="24" spans="1:7" s="220" customFormat="1" x14ac:dyDescent="0.2">
      <c r="A24" s="234" t="s">
        <v>787</v>
      </c>
      <c r="B24" s="221" t="s">
        <v>788</v>
      </c>
      <c r="C24" s="235">
        <v>286880</v>
      </c>
      <c r="D24" s="238">
        <v>240000</v>
      </c>
      <c r="E24" s="238">
        <v>239600</v>
      </c>
      <c r="F24" s="236">
        <f t="shared" si="0"/>
        <v>83.519241494701618</v>
      </c>
      <c r="G24" s="236">
        <f t="shared" si="1"/>
        <v>99.833333333333329</v>
      </c>
    </row>
    <row r="25" spans="1:7" s="220" customFormat="1" x14ac:dyDescent="0.2">
      <c r="A25" s="234" t="s">
        <v>789</v>
      </c>
      <c r="B25" s="221" t="s">
        <v>790</v>
      </c>
      <c r="C25" s="235">
        <v>0</v>
      </c>
      <c r="D25" s="238">
        <v>10000</v>
      </c>
      <c r="E25" s="238">
        <v>0</v>
      </c>
      <c r="F25" s="236">
        <v>0</v>
      </c>
      <c r="G25" s="236">
        <f t="shared" si="1"/>
        <v>0</v>
      </c>
    </row>
    <row r="26" spans="1:7" s="220" customFormat="1" x14ac:dyDescent="0.2">
      <c r="A26" s="234" t="s">
        <v>791</v>
      </c>
      <c r="B26" s="221" t="s">
        <v>792</v>
      </c>
      <c r="C26" s="235">
        <v>1468319</v>
      </c>
      <c r="D26" s="238">
        <v>1537000</v>
      </c>
      <c r="E26" s="238">
        <v>1274266.3</v>
      </c>
      <c r="F26" s="236">
        <f t="shared" si="0"/>
        <v>86.78402309035026</v>
      </c>
      <c r="G26" s="236">
        <f t="shared" si="1"/>
        <v>82.906070266753417</v>
      </c>
    </row>
    <row r="27" spans="1:7" s="249" customFormat="1" x14ac:dyDescent="0.2">
      <c r="A27" s="248" t="s">
        <v>793</v>
      </c>
      <c r="B27" s="249" t="s">
        <v>794</v>
      </c>
      <c r="C27" s="250">
        <v>12077</v>
      </c>
      <c r="D27" s="253">
        <f>SUM(D28:D29)</f>
        <v>90000</v>
      </c>
      <c r="E27" s="253">
        <f>SUM(E28:E29)</f>
        <v>54416.45</v>
      </c>
      <c r="F27" s="251">
        <f t="shared" si="0"/>
        <v>450.57920013248321</v>
      </c>
      <c r="G27" s="251">
        <f t="shared" si="1"/>
        <v>60.462722222222219</v>
      </c>
    </row>
    <row r="28" spans="1:7" s="220" customFormat="1" x14ac:dyDescent="0.2">
      <c r="A28" s="234" t="s">
        <v>795</v>
      </c>
      <c r="B28" s="221" t="s">
        <v>796</v>
      </c>
      <c r="C28" s="235">
        <v>12077</v>
      </c>
      <c r="D28" s="238">
        <v>20000</v>
      </c>
      <c r="E28" s="238">
        <v>13907.71</v>
      </c>
      <c r="F28" s="236">
        <f t="shared" si="0"/>
        <v>115.15864867102756</v>
      </c>
      <c r="G28" s="236">
        <f t="shared" si="1"/>
        <v>69.538550000000001</v>
      </c>
    </row>
    <row r="29" spans="1:7" s="220" customFormat="1" x14ac:dyDescent="0.2">
      <c r="A29" s="234" t="s">
        <v>823</v>
      </c>
      <c r="B29" s="221" t="s">
        <v>824</v>
      </c>
      <c r="C29" s="235">
        <v>0</v>
      </c>
      <c r="D29" s="238">
        <v>70000</v>
      </c>
      <c r="E29" s="238">
        <v>40508.74</v>
      </c>
      <c r="F29" s="236">
        <v>0</v>
      </c>
      <c r="G29" s="236">
        <f t="shared" si="1"/>
        <v>57.869628571428564</v>
      </c>
    </row>
    <row r="30" spans="1:7" s="249" customFormat="1" x14ac:dyDescent="0.2">
      <c r="A30" s="248" t="s">
        <v>797</v>
      </c>
      <c r="B30" s="249" t="s">
        <v>798</v>
      </c>
      <c r="C30" s="250">
        <v>1283923</v>
      </c>
      <c r="D30" s="253">
        <f>SUM(D31:D33)</f>
        <v>1836845</v>
      </c>
      <c r="E30" s="253">
        <f>SUM(E31:E33)</f>
        <v>1812969.9</v>
      </c>
      <c r="F30" s="251">
        <f t="shared" si="0"/>
        <v>141.2055006413936</v>
      </c>
      <c r="G30" s="251">
        <f t="shared" si="1"/>
        <v>98.700211503964681</v>
      </c>
    </row>
    <row r="31" spans="1:7" s="220" customFormat="1" x14ac:dyDescent="0.2">
      <c r="A31" s="234" t="s">
        <v>799</v>
      </c>
      <c r="B31" s="221" t="s">
        <v>800</v>
      </c>
      <c r="C31" s="235">
        <v>512253</v>
      </c>
      <c r="D31" s="238">
        <v>650000</v>
      </c>
      <c r="E31" s="238">
        <v>647093.38</v>
      </c>
      <c r="F31" s="236">
        <f t="shared" si="0"/>
        <v>126.32300445287778</v>
      </c>
      <c r="G31" s="236">
        <f t="shared" si="1"/>
        <v>99.552827692307687</v>
      </c>
    </row>
    <row r="32" spans="1:7" s="220" customFormat="1" x14ac:dyDescent="0.2">
      <c r="A32" s="234" t="s">
        <v>801</v>
      </c>
      <c r="B32" s="221" t="s">
        <v>802</v>
      </c>
      <c r="C32" s="235">
        <v>761670</v>
      </c>
      <c r="D32" s="238">
        <v>1186845</v>
      </c>
      <c r="E32" s="238">
        <v>1165876.52</v>
      </c>
      <c r="F32" s="236">
        <f t="shared" si="0"/>
        <v>153.06845746845747</v>
      </c>
      <c r="G32" s="236">
        <f t="shared" si="1"/>
        <v>98.233258765887712</v>
      </c>
    </row>
    <row r="33" spans="1:7" s="220" customFormat="1" x14ac:dyDescent="0.2">
      <c r="A33" s="234" t="s">
        <v>803</v>
      </c>
      <c r="B33" s="221" t="s">
        <v>804</v>
      </c>
      <c r="C33" s="235">
        <v>10000</v>
      </c>
      <c r="D33" s="238">
        <v>0</v>
      </c>
      <c r="E33" s="238">
        <v>0</v>
      </c>
      <c r="F33" s="236">
        <f t="shared" si="0"/>
        <v>0</v>
      </c>
      <c r="G33" s="236">
        <v>0</v>
      </c>
    </row>
    <row r="34" spans="1:7" s="249" customFormat="1" x14ac:dyDescent="0.2">
      <c r="A34" s="248" t="s">
        <v>805</v>
      </c>
      <c r="B34" s="249" t="s">
        <v>806</v>
      </c>
      <c r="C34" s="250">
        <v>2220636</v>
      </c>
      <c r="D34" s="253">
        <f>SUM(D35:D37)</f>
        <v>2717615</v>
      </c>
      <c r="E34" s="253">
        <f>SUM(E35:E37)</f>
        <v>2707097</v>
      </c>
      <c r="F34" s="251">
        <f t="shared" si="0"/>
        <v>121.90638177531122</v>
      </c>
      <c r="G34" s="251">
        <f t="shared" si="1"/>
        <v>99.612969460354023</v>
      </c>
    </row>
    <row r="35" spans="1:7" s="220" customFormat="1" x14ac:dyDescent="0.2">
      <c r="A35" s="234" t="s">
        <v>807</v>
      </c>
      <c r="B35" s="221" t="s">
        <v>808</v>
      </c>
      <c r="C35" s="235">
        <v>2070801</v>
      </c>
      <c r="D35" s="238">
        <v>2697615</v>
      </c>
      <c r="E35" s="238">
        <v>2687447</v>
      </c>
      <c r="F35" s="236">
        <f t="shared" si="0"/>
        <v>129.77813899066112</v>
      </c>
      <c r="G35" s="236">
        <f t="shared" si="1"/>
        <v>99.623074456510665</v>
      </c>
    </row>
    <row r="36" spans="1:7" s="220" customFormat="1" x14ac:dyDescent="0.2">
      <c r="A36" s="234" t="s">
        <v>809</v>
      </c>
      <c r="B36" s="221" t="s">
        <v>810</v>
      </c>
      <c r="C36" s="235">
        <v>149835</v>
      </c>
      <c r="D36" s="238">
        <v>0</v>
      </c>
      <c r="E36" s="238">
        <v>0</v>
      </c>
      <c r="F36" s="236">
        <f t="shared" si="0"/>
        <v>0</v>
      </c>
      <c r="G36" s="236">
        <v>0</v>
      </c>
    </row>
    <row r="37" spans="1:7" s="220" customFormat="1" x14ac:dyDescent="0.2">
      <c r="A37" s="234" t="s">
        <v>825</v>
      </c>
      <c r="B37" s="221" t="s">
        <v>826</v>
      </c>
      <c r="C37" s="235">
        <v>0</v>
      </c>
      <c r="D37" s="238">
        <v>20000</v>
      </c>
      <c r="E37" s="238">
        <v>19650</v>
      </c>
      <c r="F37" s="236">
        <v>0</v>
      </c>
      <c r="G37" s="236">
        <f t="shared" si="1"/>
        <v>98.25</v>
      </c>
    </row>
    <row r="38" spans="1:7" s="249" customFormat="1" x14ac:dyDescent="0.2">
      <c r="A38" s="248" t="s">
        <v>811</v>
      </c>
      <c r="B38" s="249" t="s">
        <v>812</v>
      </c>
      <c r="C38" s="250">
        <v>832211</v>
      </c>
      <c r="D38" s="253">
        <f>SUM(D39:D41)</f>
        <v>1196350</v>
      </c>
      <c r="E38" s="253">
        <f>SUM(E39:E41)</f>
        <v>1077888.1499999999</v>
      </c>
      <c r="F38" s="251">
        <f t="shared" si="0"/>
        <v>129.52101690556842</v>
      </c>
      <c r="G38" s="251">
        <f t="shared" si="1"/>
        <v>90.098060768169844</v>
      </c>
    </row>
    <row r="39" spans="1:7" s="220" customFormat="1" x14ac:dyDescent="0.2">
      <c r="A39" s="234" t="s">
        <v>813</v>
      </c>
      <c r="B39" s="221" t="s">
        <v>814</v>
      </c>
      <c r="C39" s="235">
        <v>86849</v>
      </c>
      <c r="D39" s="238">
        <v>98450</v>
      </c>
      <c r="E39" s="238">
        <v>89483.41</v>
      </c>
      <c r="F39" s="236">
        <f t="shared" si="0"/>
        <v>103.03332220290389</v>
      </c>
      <c r="G39" s="236">
        <f t="shared" si="1"/>
        <v>90.892239715591671</v>
      </c>
    </row>
    <row r="40" spans="1:7" s="227" customFormat="1" ht="25.5" x14ac:dyDescent="0.2">
      <c r="A40" s="240" t="s">
        <v>815</v>
      </c>
      <c r="B40" s="225" t="s">
        <v>816</v>
      </c>
      <c r="C40" s="241">
        <v>592362</v>
      </c>
      <c r="D40" s="254">
        <v>1003400</v>
      </c>
      <c r="E40" s="254">
        <v>893904.74</v>
      </c>
      <c r="F40" s="258">
        <f t="shared" si="0"/>
        <v>150.90514583987493</v>
      </c>
      <c r="G40" s="258">
        <f t="shared" si="1"/>
        <v>89.087576240781345</v>
      </c>
    </row>
    <row r="41" spans="1:7" s="220" customFormat="1" x14ac:dyDescent="0.2">
      <c r="A41" s="234" t="s">
        <v>817</v>
      </c>
      <c r="B41" s="221" t="s">
        <v>818</v>
      </c>
      <c r="C41" s="235">
        <v>153000</v>
      </c>
      <c r="D41" s="238">
        <v>94500</v>
      </c>
      <c r="E41" s="238">
        <v>94500</v>
      </c>
      <c r="F41" s="236">
        <f t="shared" si="0"/>
        <v>61.764705882352942</v>
      </c>
      <c r="G41" s="236">
        <f t="shared" si="1"/>
        <v>100</v>
      </c>
    </row>
    <row r="42" spans="1:7" s="220" customFormat="1" x14ac:dyDescent="0.2">
      <c r="A42" s="242"/>
      <c r="C42" s="235"/>
      <c r="D42" s="235"/>
      <c r="E42" s="235"/>
      <c r="F42" s="235"/>
      <c r="G42" s="235"/>
    </row>
    <row r="43" spans="1:7" s="220" customFormat="1" x14ac:dyDescent="0.2">
      <c r="A43" s="242"/>
      <c r="C43" s="235"/>
      <c r="D43" s="235"/>
      <c r="E43" s="235"/>
      <c r="F43" s="235"/>
      <c r="G43" s="235"/>
    </row>
    <row r="44" spans="1:7" s="220" customFormat="1" x14ac:dyDescent="0.2">
      <c r="A44" s="242"/>
      <c r="C44" s="235"/>
      <c r="D44" s="235"/>
      <c r="E44" s="235"/>
      <c r="F44" s="235"/>
      <c r="G44" s="235"/>
    </row>
    <row r="45" spans="1:7" s="220" customFormat="1" x14ac:dyDescent="0.2">
      <c r="A45" s="242"/>
      <c r="C45" s="235"/>
      <c r="D45" s="235"/>
      <c r="E45" s="235"/>
      <c r="F45" s="235"/>
      <c r="G45" s="235"/>
    </row>
    <row r="46" spans="1:7" s="220" customFormat="1" x14ac:dyDescent="0.2">
      <c r="A46" s="242"/>
      <c r="C46" s="235"/>
      <c r="D46" s="235"/>
      <c r="E46" s="235"/>
      <c r="F46" s="235"/>
      <c r="G46" s="235"/>
    </row>
    <row r="47" spans="1:7" s="220" customFormat="1" x14ac:dyDescent="0.2">
      <c r="A47" s="242"/>
      <c r="C47" s="235"/>
      <c r="D47" s="235"/>
      <c r="E47" s="235"/>
      <c r="F47" s="235"/>
      <c r="G47" s="235"/>
    </row>
    <row r="48" spans="1:7" s="220" customFormat="1" x14ac:dyDescent="0.2">
      <c r="A48" s="242"/>
      <c r="C48" s="235"/>
      <c r="D48" s="235"/>
      <c r="E48" s="235"/>
      <c r="F48" s="235"/>
      <c r="G48" s="235"/>
    </row>
    <row r="49" spans="1:7" s="220" customFormat="1" x14ac:dyDescent="0.2">
      <c r="A49" s="242"/>
      <c r="C49" s="235"/>
      <c r="D49" s="235"/>
      <c r="E49" s="235"/>
      <c r="F49" s="235"/>
      <c r="G49" s="235"/>
    </row>
    <row r="50" spans="1:7" s="220" customFormat="1" x14ac:dyDescent="0.2">
      <c r="A50" s="242"/>
      <c r="C50" s="235"/>
      <c r="D50" s="235"/>
      <c r="E50" s="235"/>
      <c r="F50" s="235"/>
      <c r="G50" s="235"/>
    </row>
    <row r="51" spans="1:7" s="220" customFormat="1" x14ac:dyDescent="0.2">
      <c r="A51" s="242"/>
      <c r="C51" s="235"/>
      <c r="D51" s="235"/>
      <c r="E51" s="235"/>
      <c r="F51" s="235"/>
      <c r="G51" s="235"/>
    </row>
    <row r="52" spans="1:7" s="220" customFormat="1" x14ac:dyDescent="0.2">
      <c r="A52" s="242"/>
      <c r="C52" s="235"/>
      <c r="D52" s="235"/>
      <c r="E52" s="235"/>
      <c r="F52" s="235"/>
      <c r="G52" s="235"/>
    </row>
    <row r="53" spans="1:7" s="220" customFormat="1" x14ac:dyDescent="0.2">
      <c r="A53" s="242"/>
      <c r="C53" s="235"/>
      <c r="D53" s="235"/>
      <c r="E53" s="235"/>
      <c r="F53" s="235"/>
      <c r="G53" s="235"/>
    </row>
    <row r="54" spans="1:7" s="220" customFormat="1" x14ac:dyDescent="0.2">
      <c r="A54" s="242"/>
      <c r="C54" s="235"/>
      <c r="D54" s="235"/>
      <c r="E54" s="235"/>
      <c r="F54" s="235"/>
      <c r="G54" s="235"/>
    </row>
    <row r="55" spans="1:7" s="220" customFormat="1" x14ac:dyDescent="0.2">
      <c r="A55" s="242"/>
      <c r="C55" s="235"/>
      <c r="D55" s="235"/>
      <c r="E55" s="235"/>
      <c r="F55" s="235"/>
      <c r="G55" s="235"/>
    </row>
    <row r="56" spans="1:7" s="220" customFormat="1" x14ac:dyDescent="0.2">
      <c r="A56" s="242"/>
      <c r="C56" s="235"/>
      <c r="D56" s="235"/>
      <c r="E56" s="235"/>
      <c r="F56" s="235"/>
      <c r="G56" s="235"/>
    </row>
    <row r="57" spans="1:7" s="220" customFormat="1" x14ac:dyDescent="0.2">
      <c r="A57" s="242"/>
      <c r="C57" s="235"/>
      <c r="D57" s="235"/>
      <c r="E57" s="235"/>
      <c r="F57" s="235"/>
      <c r="G57" s="235"/>
    </row>
    <row r="58" spans="1:7" s="220" customFormat="1" x14ac:dyDescent="0.2">
      <c r="A58" s="242"/>
      <c r="C58" s="235"/>
      <c r="D58" s="235"/>
      <c r="E58" s="235"/>
      <c r="F58" s="235"/>
      <c r="G58" s="235"/>
    </row>
    <row r="59" spans="1:7" s="220" customFormat="1" x14ac:dyDescent="0.2">
      <c r="A59" s="242"/>
      <c r="C59" s="235"/>
      <c r="D59" s="235"/>
      <c r="E59" s="235"/>
      <c r="F59" s="235"/>
      <c r="G59" s="235"/>
    </row>
    <row r="60" spans="1:7" s="220" customFormat="1" x14ac:dyDescent="0.2">
      <c r="A60" s="242"/>
      <c r="C60" s="235"/>
      <c r="D60" s="235"/>
      <c r="E60" s="235"/>
      <c r="F60" s="235"/>
      <c r="G60" s="235"/>
    </row>
    <row r="61" spans="1:7" s="220" customFormat="1" x14ac:dyDescent="0.2">
      <c r="A61" s="242"/>
      <c r="C61" s="235"/>
      <c r="D61" s="235"/>
      <c r="E61" s="235"/>
      <c r="F61" s="235"/>
      <c r="G61" s="235"/>
    </row>
    <row r="62" spans="1:7" s="220" customFormat="1" x14ac:dyDescent="0.2">
      <c r="A62" s="242"/>
      <c r="C62" s="235"/>
      <c r="D62" s="235"/>
      <c r="E62" s="235"/>
      <c r="F62" s="235"/>
      <c r="G62" s="235"/>
    </row>
    <row r="63" spans="1:7" s="220" customFormat="1" x14ac:dyDescent="0.2">
      <c r="A63" s="242"/>
      <c r="C63" s="235"/>
      <c r="D63" s="235"/>
      <c r="E63" s="235"/>
      <c r="F63" s="235"/>
      <c r="G63" s="235"/>
    </row>
    <row r="64" spans="1:7" s="220" customFormat="1" x14ac:dyDescent="0.2">
      <c r="A64" s="242"/>
      <c r="C64" s="235"/>
      <c r="D64" s="235"/>
      <c r="E64" s="235"/>
      <c r="F64" s="235"/>
      <c r="G64" s="235"/>
    </row>
    <row r="65" spans="1:7" s="220" customFormat="1" x14ac:dyDescent="0.2">
      <c r="A65" s="242"/>
      <c r="C65" s="235"/>
      <c r="D65" s="235"/>
      <c r="E65" s="235"/>
      <c r="F65" s="235"/>
      <c r="G65" s="235"/>
    </row>
    <row r="66" spans="1:7" s="220" customFormat="1" x14ac:dyDescent="0.2">
      <c r="A66" s="242"/>
      <c r="C66" s="235"/>
      <c r="D66" s="235"/>
      <c r="E66" s="235"/>
      <c r="F66" s="235"/>
      <c r="G66" s="235"/>
    </row>
    <row r="67" spans="1:7" s="220" customFormat="1" x14ac:dyDescent="0.2">
      <c r="A67" s="242"/>
      <c r="C67" s="235"/>
      <c r="D67" s="235"/>
      <c r="E67" s="235"/>
      <c r="F67" s="235"/>
      <c r="G67" s="235"/>
    </row>
    <row r="68" spans="1:7" s="220" customFormat="1" x14ac:dyDescent="0.2">
      <c r="A68" s="242"/>
      <c r="C68" s="235"/>
      <c r="D68" s="235"/>
      <c r="E68" s="235"/>
      <c r="F68" s="235"/>
      <c r="G68" s="235"/>
    </row>
    <row r="69" spans="1:7" s="220" customFormat="1" x14ac:dyDescent="0.2">
      <c r="A69" s="242"/>
      <c r="C69" s="235"/>
      <c r="D69" s="235"/>
      <c r="E69" s="235"/>
      <c r="F69" s="235"/>
      <c r="G69" s="235"/>
    </row>
    <row r="70" spans="1:7" s="220" customFormat="1" x14ac:dyDescent="0.2">
      <c r="A70" s="242"/>
      <c r="C70" s="235"/>
      <c r="D70" s="235"/>
      <c r="E70" s="235"/>
      <c r="F70" s="235"/>
      <c r="G70" s="235"/>
    </row>
    <row r="71" spans="1:7" s="220" customFormat="1" x14ac:dyDescent="0.2">
      <c r="A71" s="242"/>
      <c r="C71" s="235"/>
      <c r="D71" s="235"/>
      <c r="E71" s="235"/>
      <c r="F71" s="235"/>
      <c r="G71" s="235"/>
    </row>
    <row r="72" spans="1:7" s="220" customFormat="1" x14ac:dyDescent="0.2">
      <c r="A72" s="242"/>
      <c r="C72" s="235"/>
      <c r="D72" s="235"/>
      <c r="E72" s="235"/>
      <c r="F72" s="235"/>
      <c r="G72" s="235"/>
    </row>
    <row r="73" spans="1:7" s="220" customFormat="1" x14ac:dyDescent="0.2">
      <c r="A73" s="242"/>
      <c r="C73" s="235"/>
      <c r="D73" s="235"/>
      <c r="E73" s="235"/>
      <c r="F73" s="235"/>
      <c r="G73" s="235"/>
    </row>
    <row r="74" spans="1:7" s="220" customFormat="1" x14ac:dyDescent="0.2">
      <c r="A74" s="242"/>
      <c r="C74" s="235"/>
      <c r="D74" s="235"/>
      <c r="E74" s="235"/>
      <c r="F74" s="235"/>
      <c r="G74" s="235"/>
    </row>
    <row r="75" spans="1:7" s="220" customFormat="1" x14ac:dyDescent="0.2">
      <c r="A75" s="242"/>
      <c r="C75" s="235"/>
      <c r="D75" s="235"/>
      <c r="E75" s="235"/>
      <c r="F75" s="235"/>
      <c r="G75" s="235"/>
    </row>
    <row r="76" spans="1:7" s="220" customFormat="1" x14ac:dyDescent="0.2">
      <c r="A76" s="242"/>
      <c r="C76" s="235"/>
      <c r="D76" s="235"/>
      <c r="E76" s="235"/>
      <c r="F76" s="235"/>
      <c r="G76" s="235"/>
    </row>
    <row r="77" spans="1:7" s="220" customFormat="1" x14ac:dyDescent="0.2">
      <c r="A77" s="242"/>
      <c r="C77" s="235"/>
      <c r="D77" s="235"/>
      <c r="E77" s="235"/>
      <c r="F77" s="235"/>
      <c r="G77" s="235"/>
    </row>
    <row r="78" spans="1:7" s="220" customFormat="1" x14ac:dyDescent="0.2">
      <c r="A78" s="242"/>
      <c r="C78" s="235"/>
      <c r="D78" s="235"/>
      <c r="E78" s="235"/>
      <c r="F78" s="235"/>
      <c r="G78" s="235"/>
    </row>
    <row r="79" spans="1:7" s="220" customFormat="1" x14ac:dyDescent="0.2">
      <c r="A79" s="242"/>
      <c r="C79" s="235"/>
      <c r="D79" s="235"/>
      <c r="E79" s="235"/>
      <c r="F79" s="235"/>
      <c r="G79" s="235"/>
    </row>
    <row r="80" spans="1:7" s="220" customFormat="1" x14ac:dyDescent="0.2">
      <c r="A80" s="242"/>
      <c r="C80" s="235"/>
      <c r="D80" s="235"/>
      <c r="E80" s="235"/>
      <c r="F80" s="235"/>
      <c r="G80" s="235"/>
    </row>
    <row r="81" spans="1:7" s="220" customFormat="1" x14ac:dyDescent="0.2">
      <c r="A81" s="242"/>
      <c r="C81" s="235"/>
      <c r="D81" s="235"/>
      <c r="E81" s="235"/>
      <c r="F81" s="235"/>
      <c r="G81" s="235"/>
    </row>
    <row r="82" spans="1:7" s="220" customFormat="1" x14ac:dyDescent="0.2">
      <c r="A82" s="242"/>
      <c r="C82" s="235"/>
      <c r="D82" s="235"/>
      <c r="E82" s="235"/>
      <c r="F82" s="235"/>
      <c r="G82" s="235"/>
    </row>
    <row r="83" spans="1:7" s="220" customFormat="1" x14ac:dyDescent="0.2">
      <c r="A83" s="242"/>
      <c r="C83" s="235"/>
      <c r="D83" s="235"/>
      <c r="E83" s="235"/>
      <c r="F83" s="235"/>
      <c r="G83" s="235"/>
    </row>
    <row r="84" spans="1:7" s="220" customFormat="1" x14ac:dyDescent="0.2">
      <c r="A84" s="242"/>
      <c r="C84" s="235"/>
      <c r="D84" s="235"/>
      <c r="E84" s="235"/>
      <c r="F84" s="235"/>
      <c r="G84" s="235"/>
    </row>
    <row r="85" spans="1:7" s="220" customFormat="1" x14ac:dyDescent="0.2">
      <c r="A85" s="242"/>
      <c r="C85" s="235"/>
      <c r="D85" s="235"/>
      <c r="E85" s="235"/>
      <c r="F85" s="235"/>
      <c r="G85" s="235"/>
    </row>
    <row r="86" spans="1:7" s="220" customFormat="1" x14ac:dyDescent="0.2">
      <c r="A86" s="242"/>
      <c r="C86" s="235"/>
      <c r="D86" s="235"/>
      <c r="E86" s="235"/>
      <c r="F86" s="235"/>
      <c r="G86" s="235"/>
    </row>
    <row r="87" spans="1:7" s="220" customFormat="1" x14ac:dyDescent="0.2">
      <c r="A87" s="242"/>
      <c r="C87" s="235"/>
      <c r="D87" s="235"/>
      <c r="E87" s="235"/>
      <c r="F87" s="235"/>
      <c r="G87" s="235"/>
    </row>
    <row r="88" spans="1:7" s="220" customFormat="1" x14ac:dyDescent="0.2">
      <c r="A88" s="242"/>
      <c r="C88" s="235"/>
      <c r="D88" s="235"/>
      <c r="E88" s="235"/>
      <c r="F88" s="235"/>
      <c r="G88" s="235"/>
    </row>
    <row r="89" spans="1:7" s="220" customFormat="1" x14ac:dyDescent="0.2">
      <c r="A89" s="242"/>
      <c r="C89" s="235"/>
      <c r="D89" s="235"/>
      <c r="E89" s="235"/>
      <c r="F89" s="235"/>
      <c r="G89" s="235"/>
    </row>
    <row r="90" spans="1:7" s="220" customFormat="1" x14ac:dyDescent="0.2">
      <c r="A90" s="242"/>
      <c r="C90" s="235"/>
      <c r="D90" s="235"/>
      <c r="E90" s="235"/>
      <c r="F90" s="235"/>
      <c r="G90" s="235"/>
    </row>
    <row r="91" spans="1:7" s="220" customFormat="1" x14ac:dyDescent="0.2">
      <c r="A91" s="242"/>
      <c r="C91" s="235"/>
      <c r="D91" s="235"/>
      <c r="E91" s="235"/>
      <c r="F91" s="235"/>
      <c r="G91" s="235"/>
    </row>
    <row r="92" spans="1:7" s="220" customFormat="1" x14ac:dyDescent="0.2">
      <c r="A92" s="242"/>
      <c r="C92" s="235"/>
      <c r="D92" s="235"/>
      <c r="E92" s="235"/>
      <c r="F92" s="235"/>
      <c r="G92" s="235"/>
    </row>
    <row r="93" spans="1:7" s="220" customFormat="1" x14ac:dyDescent="0.2">
      <c r="A93" s="242"/>
      <c r="C93" s="235"/>
      <c r="D93" s="235"/>
      <c r="E93" s="235"/>
      <c r="F93" s="235"/>
      <c r="G93" s="235"/>
    </row>
    <row r="94" spans="1:7" s="220" customFormat="1" x14ac:dyDescent="0.2">
      <c r="A94" s="242"/>
      <c r="C94" s="235"/>
      <c r="D94" s="235"/>
      <c r="E94" s="235"/>
      <c r="F94" s="235"/>
      <c r="G94" s="235"/>
    </row>
    <row r="95" spans="1:7" s="220" customFormat="1" x14ac:dyDescent="0.2">
      <c r="A95" s="242"/>
      <c r="C95" s="235"/>
      <c r="D95" s="235"/>
      <c r="E95" s="235"/>
      <c r="F95" s="235"/>
      <c r="G95" s="235"/>
    </row>
    <row r="96" spans="1:7" s="220" customFormat="1" x14ac:dyDescent="0.2">
      <c r="A96" s="242"/>
      <c r="C96" s="235"/>
      <c r="D96" s="235"/>
      <c r="E96" s="235"/>
      <c r="F96" s="235"/>
      <c r="G96" s="235"/>
    </row>
    <row r="97" spans="1:7" s="220" customFormat="1" x14ac:dyDescent="0.2">
      <c r="A97" s="242"/>
      <c r="C97" s="235"/>
      <c r="D97" s="235"/>
      <c r="E97" s="235"/>
      <c r="F97" s="235"/>
      <c r="G97" s="235"/>
    </row>
    <row r="98" spans="1:7" s="220" customFormat="1" x14ac:dyDescent="0.2">
      <c r="A98" s="242"/>
      <c r="C98" s="235"/>
      <c r="D98" s="235"/>
      <c r="E98" s="235"/>
      <c r="F98" s="235"/>
      <c r="G98" s="235"/>
    </row>
    <row r="99" spans="1:7" s="220" customFormat="1" x14ac:dyDescent="0.2">
      <c r="A99" s="242"/>
      <c r="C99" s="235"/>
      <c r="D99" s="235"/>
      <c r="E99" s="235"/>
      <c r="F99" s="235"/>
      <c r="G99" s="235"/>
    </row>
    <row r="100" spans="1:7" s="220" customFormat="1" x14ac:dyDescent="0.2">
      <c r="A100" s="242"/>
      <c r="C100" s="235"/>
      <c r="D100" s="235"/>
      <c r="E100" s="235"/>
      <c r="F100" s="235"/>
      <c r="G100" s="235"/>
    </row>
    <row r="101" spans="1:7" s="220" customFormat="1" x14ac:dyDescent="0.2">
      <c r="A101" s="242"/>
      <c r="C101" s="235"/>
      <c r="D101" s="235"/>
      <c r="E101" s="235"/>
      <c r="F101" s="235"/>
      <c r="G101" s="235"/>
    </row>
    <row r="102" spans="1:7" s="220" customFormat="1" x14ac:dyDescent="0.2">
      <c r="A102" s="242"/>
      <c r="C102" s="235"/>
      <c r="D102" s="235"/>
      <c r="E102" s="235"/>
      <c r="F102" s="235"/>
      <c r="G102" s="235"/>
    </row>
    <row r="103" spans="1:7" x14ac:dyDescent="0.2">
      <c r="A103" s="243"/>
      <c r="C103" s="244"/>
      <c r="D103" s="244"/>
      <c r="E103" s="244"/>
      <c r="F103" s="244"/>
      <c r="G103" s="244"/>
    </row>
    <row r="104" spans="1:7" x14ac:dyDescent="0.2">
      <c r="A104" s="243"/>
      <c r="C104" s="244"/>
      <c r="D104" s="244"/>
      <c r="E104" s="244"/>
      <c r="F104" s="244"/>
      <c r="G104" s="244"/>
    </row>
    <row r="105" spans="1:7" x14ac:dyDescent="0.2">
      <c r="A105" s="243"/>
      <c r="C105" s="244"/>
      <c r="D105" s="244"/>
      <c r="E105" s="244"/>
      <c r="F105" s="244"/>
      <c r="G105" s="244"/>
    </row>
    <row r="106" spans="1:7" x14ac:dyDescent="0.2">
      <c r="A106" s="243"/>
      <c r="C106" s="244"/>
      <c r="D106" s="244"/>
      <c r="E106" s="244"/>
      <c r="F106" s="244"/>
      <c r="G106" s="244"/>
    </row>
    <row r="107" spans="1:7" x14ac:dyDescent="0.2">
      <c r="A107" s="243"/>
      <c r="C107" s="244"/>
      <c r="D107" s="244"/>
      <c r="E107" s="244"/>
      <c r="F107" s="244"/>
      <c r="G107" s="244"/>
    </row>
    <row r="108" spans="1:7" x14ac:dyDescent="0.2">
      <c r="A108" s="243"/>
      <c r="C108" s="244"/>
      <c r="D108" s="244"/>
      <c r="E108" s="244"/>
      <c r="F108" s="244"/>
      <c r="G108" s="244"/>
    </row>
    <row r="109" spans="1:7" x14ac:dyDescent="0.2">
      <c r="A109" s="243"/>
      <c r="C109" s="244"/>
      <c r="D109" s="244"/>
      <c r="E109" s="244"/>
      <c r="F109" s="244"/>
      <c r="G109" s="244"/>
    </row>
    <row r="110" spans="1:7" x14ac:dyDescent="0.2">
      <c r="A110" s="243"/>
      <c r="C110" s="244"/>
      <c r="D110" s="244"/>
      <c r="E110" s="244"/>
      <c r="F110" s="244"/>
      <c r="G110" s="244"/>
    </row>
    <row r="111" spans="1:7" x14ac:dyDescent="0.2">
      <c r="A111" s="243"/>
      <c r="C111" s="244"/>
      <c r="D111" s="244"/>
      <c r="E111" s="244"/>
      <c r="F111" s="244"/>
      <c r="G111" s="244"/>
    </row>
    <row r="112" spans="1:7" x14ac:dyDescent="0.2">
      <c r="A112" s="243"/>
      <c r="C112" s="244"/>
      <c r="D112" s="244"/>
      <c r="E112" s="244"/>
      <c r="F112" s="244"/>
      <c r="G112" s="244"/>
    </row>
    <row r="113" spans="1:7" x14ac:dyDescent="0.2">
      <c r="A113" s="243"/>
      <c r="C113" s="244"/>
      <c r="D113" s="244"/>
      <c r="E113" s="244"/>
      <c r="F113" s="244"/>
      <c r="G113" s="244"/>
    </row>
    <row r="114" spans="1:7" x14ac:dyDescent="0.2">
      <c r="A114" s="243"/>
      <c r="C114" s="244"/>
      <c r="D114" s="244"/>
      <c r="E114" s="244"/>
      <c r="F114" s="244"/>
      <c r="G114" s="244"/>
    </row>
    <row r="115" spans="1:7" x14ac:dyDescent="0.2">
      <c r="A115" s="243"/>
      <c r="C115" s="244"/>
      <c r="D115" s="244"/>
      <c r="E115" s="244"/>
      <c r="F115" s="244"/>
      <c r="G115" s="244"/>
    </row>
    <row r="116" spans="1:7" x14ac:dyDescent="0.2">
      <c r="A116" s="243"/>
      <c r="C116" s="244"/>
      <c r="D116" s="244"/>
      <c r="E116" s="244"/>
      <c r="F116" s="244"/>
      <c r="G116" s="244"/>
    </row>
    <row r="117" spans="1:7" x14ac:dyDescent="0.2">
      <c r="A117" s="243"/>
      <c r="C117" s="244"/>
      <c r="D117" s="244"/>
      <c r="E117" s="244"/>
      <c r="F117" s="244"/>
      <c r="G117" s="244"/>
    </row>
    <row r="118" spans="1:7" x14ac:dyDescent="0.2">
      <c r="A118" s="243"/>
      <c r="C118" s="244"/>
      <c r="D118" s="244"/>
      <c r="E118" s="244"/>
      <c r="F118" s="244"/>
      <c r="G118" s="244"/>
    </row>
    <row r="119" spans="1:7" x14ac:dyDescent="0.2">
      <c r="A119" s="243"/>
      <c r="C119" s="244"/>
      <c r="D119" s="244"/>
      <c r="E119" s="244"/>
      <c r="F119" s="244"/>
      <c r="G119" s="244"/>
    </row>
    <row r="120" spans="1:7" x14ac:dyDescent="0.2">
      <c r="A120" s="243"/>
      <c r="C120" s="244"/>
      <c r="D120" s="244"/>
      <c r="E120" s="244"/>
      <c r="F120" s="244"/>
      <c r="G120" s="244"/>
    </row>
    <row r="121" spans="1:7" x14ac:dyDescent="0.2">
      <c r="A121" s="243"/>
      <c r="C121" s="244"/>
      <c r="D121" s="244"/>
      <c r="E121" s="244"/>
      <c r="F121" s="244"/>
      <c r="G121" s="244"/>
    </row>
    <row r="122" spans="1:7" x14ac:dyDescent="0.2">
      <c r="A122" s="243"/>
      <c r="C122" s="244"/>
      <c r="D122" s="244"/>
      <c r="E122" s="244"/>
      <c r="F122" s="244"/>
      <c r="G122" s="244"/>
    </row>
    <row r="123" spans="1:7" x14ac:dyDescent="0.2">
      <c r="A123" s="243"/>
      <c r="C123" s="244"/>
      <c r="D123" s="244"/>
      <c r="E123" s="244"/>
      <c r="F123" s="244"/>
      <c r="G123" s="244"/>
    </row>
    <row r="124" spans="1:7" x14ac:dyDescent="0.2">
      <c r="A124" s="243"/>
      <c r="C124" s="244"/>
      <c r="D124" s="244"/>
      <c r="E124" s="244"/>
      <c r="F124" s="244"/>
      <c r="G124" s="244"/>
    </row>
    <row r="125" spans="1:7" x14ac:dyDescent="0.2">
      <c r="A125" s="243"/>
      <c r="C125" s="244"/>
      <c r="D125" s="244"/>
      <c r="E125" s="244"/>
      <c r="F125" s="244"/>
      <c r="G125" s="244"/>
    </row>
    <row r="126" spans="1:7" x14ac:dyDescent="0.2">
      <c r="A126" s="243"/>
      <c r="C126" s="244"/>
      <c r="D126" s="244"/>
      <c r="E126" s="244"/>
      <c r="F126" s="244"/>
      <c r="G126" s="244"/>
    </row>
    <row r="127" spans="1:7" x14ac:dyDescent="0.2">
      <c r="A127" s="243"/>
      <c r="C127" s="244"/>
      <c r="D127" s="244"/>
      <c r="E127" s="244"/>
      <c r="F127" s="244"/>
      <c r="G127" s="244"/>
    </row>
    <row r="128" spans="1:7" x14ac:dyDescent="0.2">
      <c r="A128" s="243"/>
      <c r="C128" s="244"/>
      <c r="D128" s="244"/>
      <c r="E128" s="244"/>
      <c r="F128" s="244"/>
      <c r="G128" s="244"/>
    </row>
    <row r="129" spans="1:7" x14ac:dyDescent="0.2">
      <c r="A129" s="243"/>
      <c r="C129" s="244"/>
      <c r="D129" s="244"/>
      <c r="E129" s="244"/>
      <c r="F129" s="244"/>
      <c r="G129" s="244"/>
    </row>
    <row r="130" spans="1:7" x14ac:dyDescent="0.2">
      <c r="A130" s="243"/>
      <c r="C130" s="244"/>
      <c r="D130" s="244"/>
      <c r="E130" s="244"/>
      <c r="F130" s="244"/>
      <c r="G130" s="244"/>
    </row>
    <row r="131" spans="1:7" x14ac:dyDescent="0.2">
      <c r="A131" s="243"/>
      <c r="C131" s="244"/>
      <c r="D131" s="244"/>
      <c r="E131" s="244"/>
      <c r="F131" s="244"/>
      <c r="G131" s="244"/>
    </row>
    <row r="132" spans="1:7" x14ac:dyDescent="0.2">
      <c r="A132" s="243"/>
      <c r="C132" s="244"/>
      <c r="D132" s="244"/>
      <c r="E132" s="244"/>
      <c r="F132" s="244"/>
      <c r="G132" s="244"/>
    </row>
    <row r="133" spans="1:7" x14ac:dyDescent="0.2">
      <c r="A133" s="243"/>
      <c r="C133" s="244"/>
      <c r="D133" s="244"/>
      <c r="E133" s="244"/>
      <c r="F133" s="244"/>
      <c r="G133" s="244"/>
    </row>
    <row r="134" spans="1:7" x14ac:dyDescent="0.2">
      <c r="A134" s="243"/>
      <c r="C134" s="244"/>
      <c r="D134" s="244"/>
      <c r="E134" s="244"/>
      <c r="F134" s="244"/>
      <c r="G134" s="244"/>
    </row>
    <row r="135" spans="1:7" x14ac:dyDescent="0.2">
      <c r="A135" s="243"/>
      <c r="C135" s="244"/>
      <c r="D135" s="244"/>
      <c r="E135" s="244"/>
      <c r="F135" s="244"/>
      <c r="G135" s="244"/>
    </row>
    <row r="136" spans="1:7" x14ac:dyDescent="0.2">
      <c r="A136" s="243"/>
      <c r="C136" s="244"/>
      <c r="D136" s="244"/>
      <c r="E136" s="244"/>
      <c r="F136" s="244"/>
      <c r="G136" s="244"/>
    </row>
    <row r="137" spans="1:7" x14ac:dyDescent="0.2">
      <c r="A137" s="243"/>
      <c r="C137" s="244"/>
      <c r="D137" s="244"/>
      <c r="E137" s="244"/>
      <c r="F137" s="244"/>
      <c r="G137" s="244"/>
    </row>
    <row r="138" spans="1:7" x14ac:dyDescent="0.2">
      <c r="A138" s="243"/>
      <c r="C138" s="244"/>
      <c r="D138" s="244"/>
      <c r="E138" s="244"/>
      <c r="F138" s="244"/>
      <c r="G138" s="244"/>
    </row>
    <row r="139" spans="1:7" x14ac:dyDescent="0.2">
      <c r="A139" s="243"/>
      <c r="C139" s="244"/>
      <c r="D139" s="244"/>
      <c r="E139" s="244"/>
      <c r="F139" s="244"/>
      <c r="G139" s="244"/>
    </row>
    <row r="140" spans="1:7" x14ac:dyDescent="0.2">
      <c r="A140" s="243"/>
      <c r="C140" s="244"/>
      <c r="D140" s="244"/>
      <c r="E140" s="244"/>
      <c r="F140" s="244"/>
      <c r="G140" s="244"/>
    </row>
    <row r="141" spans="1:7" x14ac:dyDescent="0.2">
      <c r="A141" s="243"/>
      <c r="C141" s="244"/>
      <c r="D141" s="244"/>
      <c r="E141" s="244"/>
      <c r="F141" s="244"/>
      <c r="G141" s="244"/>
    </row>
    <row r="142" spans="1:7" x14ac:dyDescent="0.2">
      <c r="A142" s="243"/>
      <c r="C142" s="244"/>
      <c r="D142" s="244"/>
      <c r="E142" s="244"/>
      <c r="F142" s="244"/>
      <c r="G142" s="244"/>
    </row>
    <row r="143" spans="1:7" x14ac:dyDescent="0.2">
      <c r="A143" s="243"/>
      <c r="C143" s="244"/>
      <c r="D143" s="244"/>
      <c r="E143" s="244"/>
      <c r="F143" s="244"/>
      <c r="G143" s="244"/>
    </row>
    <row r="144" spans="1:7" x14ac:dyDescent="0.2">
      <c r="A144" s="243"/>
      <c r="C144" s="244"/>
      <c r="D144" s="244"/>
      <c r="E144" s="244"/>
      <c r="F144" s="244"/>
      <c r="G144" s="244"/>
    </row>
    <row r="145" spans="1:7" x14ac:dyDescent="0.2">
      <c r="A145" s="243"/>
      <c r="C145" s="244"/>
      <c r="D145" s="244"/>
      <c r="E145" s="244"/>
      <c r="F145" s="244"/>
      <c r="G145" s="244"/>
    </row>
    <row r="146" spans="1:7" x14ac:dyDescent="0.2">
      <c r="A146" s="243"/>
      <c r="C146" s="244"/>
      <c r="D146" s="244"/>
      <c r="E146" s="244"/>
      <c r="F146" s="244"/>
      <c r="G146" s="244"/>
    </row>
    <row r="147" spans="1:7" x14ac:dyDescent="0.2">
      <c r="A147" s="243"/>
      <c r="C147" s="244"/>
      <c r="D147" s="244"/>
      <c r="E147" s="244"/>
      <c r="F147" s="244"/>
      <c r="G147" s="244"/>
    </row>
    <row r="148" spans="1:7" x14ac:dyDescent="0.2">
      <c r="A148" s="243"/>
      <c r="C148" s="244"/>
      <c r="D148" s="244"/>
      <c r="E148" s="244"/>
      <c r="F148" s="244"/>
      <c r="G148" s="244"/>
    </row>
    <row r="149" spans="1:7" x14ac:dyDescent="0.2">
      <c r="A149" s="243"/>
      <c r="C149" s="244"/>
      <c r="D149" s="244"/>
      <c r="E149" s="244"/>
      <c r="F149" s="244"/>
      <c r="G149" s="244"/>
    </row>
    <row r="150" spans="1:7" x14ac:dyDescent="0.2">
      <c r="A150" s="243"/>
      <c r="C150" s="244"/>
      <c r="D150" s="244"/>
      <c r="E150" s="244"/>
      <c r="F150" s="244"/>
      <c r="G150" s="244"/>
    </row>
    <row r="151" spans="1:7" x14ac:dyDescent="0.2">
      <c r="A151" s="243"/>
      <c r="C151" s="244"/>
      <c r="D151" s="244"/>
      <c r="E151" s="244"/>
      <c r="F151" s="244"/>
      <c r="G151" s="244"/>
    </row>
    <row r="152" spans="1:7" x14ac:dyDescent="0.2">
      <c r="A152" s="243"/>
      <c r="C152" s="244"/>
      <c r="D152" s="244"/>
      <c r="E152" s="244"/>
      <c r="F152" s="244"/>
      <c r="G152" s="244"/>
    </row>
    <row r="153" spans="1:7" x14ac:dyDescent="0.2">
      <c r="A153" s="243"/>
      <c r="C153" s="244"/>
      <c r="D153" s="244"/>
      <c r="E153" s="244"/>
      <c r="F153" s="244"/>
      <c r="G153" s="244"/>
    </row>
    <row r="154" spans="1:7" x14ac:dyDescent="0.2">
      <c r="A154" s="243"/>
      <c r="C154" s="244"/>
      <c r="D154" s="244"/>
      <c r="E154" s="244"/>
      <c r="F154" s="244"/>
      <c r="G154" s="244"/>
    </row>
    <row r="155" spans="1:7" x14ac:dyDescent="0.2">
      <c r="A155" s="243"/>
      <c r="C155" s="244"/>
      <c r="D155" s="244"/>
      <c r="E155" s="244"/>
      <c r="F155" s="244"/>
      <c r="G155" s="244"/>
    </row>
    <row r="156" spans="1:7" x14ac:dyDescent="0.2">
      <c r="A156" s="243"/>
      <c r="C156" s="244"/>
      <c r="D156" s="244"/>
      <c r="E156" s="244"/>
      <c r="F156" s="244"/>
      <c r="G156" s="244"/>
    </row>
    <row r="157" spans="1:7" x14ac:dyDescent="0.2">
      <c r="A157" s="243"/>
      <c r="C157" s="244"/>
      <c r="D157" s="244"/>
      <c r="E157" s="244"/>
      <c r="F157" s="244"/>
      <c r="G157" s="244"/>
    </row>
    <row r="158" spans="1:7" x14ac:dyDescent="0.2">
      <c r="A158" s="243"/>
    </row>
    <row r="159" spans="1:7" x14ac:dyDescent="0.2">
      <c r="A159" s="243"/>
    </row>
    <row r="160" spans="1:7" x14ac:dyDescent="0.2">
      <c r="A160" s="243"/>
    </row>
    <row r="161" spans="1:1" x14ac:dyDescent="0.2">
      <c r="A161" s="243"/>
    </row>
    <row r="162" spans="1:1" x14ac:dyDescent="0.2">
      <c r="A162" s="243"/>
    </row>
    <row r="163" spans="1:1" x14ac:dyDescent="0.2">
      <c r="A163" s="243"/>
    </row>
    <row r="164" spans="1:1" x14ac:dyDescent="0.2">
      <c r="A164" s="243"/>
    </row>
    <row r="165" spans="1:1" x14ac:dyDescent="0.2">
      <c r="A165" s="243"/>
    </row>
    <row r="166" spans="1:1" x14ac:dyDescent="0.2">
      <c r="A166" s="243"/>
    </row>
    <row r="167" spans="1:1" x14ac:dyDescent="0.2">
      <c r="A167" s="243"/>
    </row>
  </sheetData>
  <mergeCells count="2">
    <mergeCell ref="A1:G1"/>
    <mergeCell ref="A3:J3"/>
  </mergeCells>
  <pageMargins left="0.25" right="0.25" top="0.75" bottom="0.75" header="0.3" footer="0.3"/>
  <pageSetup paperSize="9" scale="72" fitToHeight="0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704"/>
  <sheetViews>
    <sheetView tabSelected="1" zoomScale="120" zoomScaleNormal="120" zoomScaleSheetLayoutView="100" workbookViewId="0">
      <selection activeCell="O2" sqref="O2"/>
    </sheetView>
  </sheetViews>
  <sheetFormatPr defaultRowHeight="12.75" x14ac:dyDescent="0.2"/>
  <cols>
    <col min="1" max="7" width="2" style="2" customWidth="1"/>
    <col min="8" max="8" width="8.140625" style="2" customWidth="1"/>
    <col min="9" max="9" width="10" style="3" customWidth="1"/>
    <col min="10" max="10" width="73.7109375" style="3" customWidth="1"/>
    <col min="11" max="12" width="13.42578125" style="97" customWidth="1"/>
    <col min="13" max="13" width="7.28515625" style="3" customWidth="1"/>
    <col min="14" max="14" width="9.140625" style="3"/>
    <col min="15" max="15" width="15" style="274" customWidth="1"/>
    <col min="16" max="16384" width="9.140625" style="3"/>
  </cols>
  <sheetData>
    <row r="1" spans="1:18" s="1" customFormat="1" ht="18.75" customHeight="1" x14ac:dyDescent="0.2">
      <c r="A1" s="318" t="s">
        <v>445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90"/>
      <c r="O1" s="273"/>
      <c r="P1" s="90"/>
      <c r="Q1" s="90"/>
      <c r="R1" s="90"/>
    </row>
    <row r="2" spans="1:18" x14ac:dyDescent="0.2">
      <c r="J2" s="2"/>
    </row>
    <row r="3" spans="1:18" ht="24.75" customHeight="1" x14ac:dyDescent="0.2">
      <c r="A3" s="319" t="s">
        <v>39</v>
      </c>
      <c r="B3" s="320"/>
      <c r="C3" s="320"/>
      <c r="D3" s="320"/>
      <c r="E3" s="320"/>
      <c r="F3" s="320"/>
      <c r="G3" s="321"/>
      <c r="H3" s="4" t="s">
        <v>39</v>
      </c>
      <c r="I3" s="74" t="s">
        <v>421</v>
      </c>
      <c r="J3" s="5"/>
      <c r="K3" s="98" t="s">
        <v>447</v>
      </c>
      <c r="L3" s="98" t="s">
        <v>448</v>
      </c>
      <c r="M3" s="324" t="s">
        <v>536</v>
      </c>
    </row>
    <row r="4" spans="1:18" ht="15.75" customHeight="1" x14ac:dyDescent="0.2">
      <c r="A4" s="319" t="s">
        <v>40</v>
      </c>
      <c r="B4" s="320"/>
      <c r="C4" s="320"/>
      <c r="D4" s="320"/>
      <c r="E4" s="320"/>
      <c r="F4" s="320"/>
      <c r="G4" s="321"/>
      <c r="H4" s="322" t="s">
        <v>422</v>
      </c>
      <c r="I4" s="61" t="s">
        <v>41</v>
      </c>
      <c r="J4" s="5"/>
      <c r="K4" s="99" t="s">
        <v>132</v>
      </c>
      <c r="L4" s="99" t="s">
        <v>132</v>
      </c>
      <c r="M4" s="325"/>
    </row>
    <row r="5" spans="1:18" s="23" customFormat="1" ht="24" customHeight="1" x14ac:dyDescent="0.2">
      <c r="A5" s="149">
        <v>1</v>
      </c>
      <c r="B5" s="149" t="s">
        <v>42</v>
      </c>
      <c r="C5" s="149" t="s">
        <v>43</v>
      </c>
      <c r="D5" s="149" t="s">
        <v>44</v>
      </c>
      <c r="E5" s="149" t="s">
        <v>45</v>
      </c>
      <c r="F5" s="149" t="s">
        <v>46</v>
      </c>
      <c r="G5" s="149" t="s">
        <v>47</v>
      </c>
      <c r="H5" s="323"/>
      <c r="I5" s="150" t="s">
        <v>48</v>
      </c>
      <c r="J5" s="148" t="s">
        <v>49</v>
      </c>
      <c r="K5" s="151">
        <v>1</v>
      </c>
      <c r="L5" s="151">
        <v>2</v>
      </c>
      <c r="M5" s="152" t="s">
        <v>446</v>
      </c>
      <c r="O5" s="31"/>
    </row>
    <row r="6" spans="1:18" x14ac:dyDescent="0.2">
      <c r="A6" s="6"/>
      <c r="B6" s="6"/>
      <c r="C6" s="6"/>
      <c r="D6" s="6"/>
      <c r="E6" s="6"/>
      <c r="F6" s="6"/>
      <c r="G6" s="6"/>
      <c r="H6" s="7"/>
      <c r="I6" s="7"/>
      <c r="J6" s="8"/>
      <c r="K6" s="100"/>
      <c r="L6" s="100"/>
      <c r="M6" s="9"/>
    </row>
    <row r="7" spans="1:18" s="23" customFormat="1" x14ac:dyDescent="0.2">
      <c r="A7" s="46"/>
      <c r="B7" s="46"/>
      <c r="C7" s="46"/>
      <c r="D7" s="46"/>
      <c r="E7" s="46"/>
      <c r="F7" s="46"/>
      <c r="G7" s="46"/>
      <c r="H7" s="47"/>
      <c r="I7" s="48" t="s">
        <v>50</v>
      </c>
      <c r="J7" s="49"/>
      <c r="K7" s="101">
        <f>SUM(K8+K30)</f>
        <v>1898600</v>
      </c>
      <c r="L7" s="101">
        <f>SUM(L8+L30)</f>
        <v>1688705.22</v>
      </c>
      <c r="M7" s="50">
        <f>AVERAGE(L7/K7)*100</f>
        <v>88.944760349731382</v>
      </c>
      <c r="O7" s="275"/>
    </row>
    <row r="8" spans="1:18" s="23" customFormat="1" x14ac:dyDescent="0.2">
      <c r="A8" s="46"/>
      <c r="B8" s="46"/>
      <c r="C8" s="46"/>
      <c r="D8" s="46"/>
      <c r="E8" s="46"/>
      <c r="F8" s="46"/>
      <c r="G8" s="46"/>
      <c r="H8" s="47"/>
      <c r="I8" s="51" t="s">
        <v>137</v>
      </c>
      <c r="J8" s="49"/>
      <c r="K8" s="101">
        <f>SUM(K10+K21)</f>
        <v>411200</v>
      </c>
      <c r="L8" s="101">
        <f>SUM(L10+L21)</f>
        <v>388627.78</v>
      </c>
      <c r="M8" s="50">
        <f t="shared" ref="M8:M9" si="0">AVERAGE(L8/K8)*100</f>
        <v>94.510646887159538</v>
      </c>
      <c r="O8" s="275"/>
    </row>
    <row r="9" spans="1:18" s="23" customFormat="1" x14ac:dyDescent="0.2">
      <c r="A9" s="46"/>
      <c r="B9" s="46"/>
      <c r="C9" s="46"/>
      <c r="D9" s="46"/>
      <c r="E9" s="46"/>
      <c r="F9" s="46"/>
      <c r="G9" s="46"/>
      <c r="H9" s="47" t="s">
        <v>51</v>
      </c>
      <c r="I9" s="51" t="s">
        <v>181</v>
      </c>
      <c r="J9" s="49"/>
      <c r="K9" s="101">
        <f>SUM(K11+K17+K22+K26)</f>
        <v>411200</v>
      </c>
      <c r="L9" s="101">
        <f>SUM(L11+L17+L22+L26)</f>
        <v>388627.78</v>
      </c>
      <c r="M9" s="50">
        <f t="shared" si="0"/>
        <v>94.510646887159538</v>
      </c>
      <c r="O9" s="275"/>
    </row>
    <row r="10" spans="1:18" s="26" customFormat="1" ht="25.5" x14ac:dyDescent="0.2">
      <c r="A10" s="56">
        <v>1</v>
      </c>
      <c r="B10" s="56"/>
      <c r="C10" s="56"/>
      <c r="D10" s="56"/>
      <c r="E10" s="56" t="s">
        <v>53</v>
      </c>
      <c r="F10" s="56" t="s">
        <v>53</v>
      </c>
      <c r="G10" s="56" t="s">
        <v>53</v>
      </c>
      <c r="H10" s="57"/>
      <c r="I10" s="58" t="s">
        <v>54</v>
      </c>
      <c r="J10" s="59" t="s">
        <v>138</v>
      </c>
      <c r="K10" s="102">
        <f>SUM(K11+K17)</f>
        <v>315000</v>
      </c>
      <c r="L10" s="102">
        <f>SUM(L11+L17)</f>
        <v>296120.94</v>
      </c>
      <c r="M10" s="60">
        <f>AVERAGE(L10/K10)*100</f>
        <v>94.006647619047627</v>
      </c>
      <c r="O10" s="276"/>
    </row>
    <row r="11" spans="1:18" s="19" customFormat="1" x14ac:dyDescent="0.2">
      <c r="A11" s="52">
        <v>1</v>
      </c>
      <c r="B11" s="52"/>
      <c r="C11" s="52"/>
      <c r="D11" s="52"/>
      <c r="E11" s="52" t="s">
        <v>53</v>
      </c>
      <c r="F11" s="52" t="s">
        <v>53</v>
      </c>
      <c r="G11" s="52" t="s">
        <v>53</v>
      </c>
      <c r="H11" s="53" t="s">
        <v>55</v>
      </c>
      <c r="I11" s="53" t="s">
        <v>56</v>
      </c>
      <c r="J11" s="54" t="s">
        <v>139</v>
      </c>
      <c r="K11" s="103">
        <f>SUM(K12)</f>
        <v>260000</v>
      </c>
      <c r="L11" s="103">
        <f>SUM(L12)</f>
        <v>242268.88</v>
      </c>
      <c r="M11" s="55">
        <f>AVERAGE(L11/K11)*100</f>
        <v>93.180338461538454</v>
      </c>
      <c r="O11" s="277"/>
    </row>
    <row r="12" spans="1:18" s="19" customFormat="1" x14ac:dyDescent="0.2">
      <c r="A12" s="27"/>
      <c r="B12" s="27"/>
      <c r="C12" s="27"/>
      <c r="D12" s="27"/>
      <c r="E12" s="27" t="s">
        <v>31</v>
      </c>
      <c r="F12" s="27" t="s">
        <v>31</v>
      </c>
      <c r="G12" s="27" t="s">
        <v>31</v>
      </c>
      <c r="H12" s="28"/>
      <c r="I12" s="37">
        <v>32</v>
      </c>
      <c r="J12" s="37" t="s">
        <v>12</v>
      </c>
      <c r="K12" s="104">
        <f>SUM(K13)</f>
        <v>260000</v>
      </c>
      <c r="L12" s="104">
        <f>SUM(L13)</f>
        <v>242268.88</v>
      </c>
      <c r="M12" s="29">
        <f>AVERAGE(L12/K12)*100</f>
        <v>93.180338461538454</v>
      </c>
      <c r="O12" s="277"/>
    </row>
    <row r="13" spans="1:18" s="19" customFormat="1" x14ac:dyDescent="0.2">
      <c r="A13" s="27">
        <v>1</v>
      </c>
      <c r="B13" s="27"/>
      <c r="C13" s="27"/>
      <c r="D13" s="27"/>
      <c r="E13" s="27" t="s">
        <v>31</v>
      </c>
      <c r="F13" s="27" t="s">
        <v>31</v>
      </c>
      <c r="G13" s="27" t="s">
        <v>31</v>
      </c>
      <c r="H13" s="28"/>
      <c r="I13" s="37">
        <v>329</v>
      </c>
      <c r="J13" s="34" t="s">
        <v>17</v>
      </c>
      <c r="K13" s="105">
        <v>260000</v>
      </c>
      <c r="L13" s="105">
        <f>SUM(L14:L16)</f>
        <v>242268.88</v>
      </c>
      <c r="M13" s="29">
        <f>AVERAGE(L13/K13)*100</f>
        <v>93.180338461538454</v>
      </c>
      <c r="O13" s="277"/>
    </row>
    <row r="14" spans="1:18" s="96" customFormat="1" x14ac:dyDescent="0.2">
      <c r="A14" s="91"/>
      <c r="B14" s="91"/>
      <c r="C14" s="91"/>
      <c r="D14" s="91"/>
      <c r="E14" s="91"/>
      <c r="F14" s="91"/>
      <c r="G14" s="91"/>
      <c r="H14" s="92"/>
      <c r="I14" s="93">
        <v>3291</v>
      </c>
      <c r="J14" s="94" t="s">
        <v>480</v>
      </c>
      <c r="K14" s="106"/>
      <c r="L14" s="106">
        <v>224870.5</v>
      </c>
      <c r="M14" s="95"/>
      <c r="O14" s="278"/>
    </row>
    <row r="15" spans="1:18" s="96" customFormat="1" x14ac:dyDescent="0.2">
      <c r="A15" s="91"/>
      <c r="B15" s="91"/>
      <c r="C15" s="91"/>
      <c r="D15" s="91"/>
      <c r="E15" s="91"/>
      <c r="F15" s="91"/>
      <c r="G15" s="91"/>
      <c r="H15" s="92"/>
      <c r="I15" s="93">
        <v>3292</v>
      </c>
      <c r="J15" s="94" t="s">
        <v>506</v>
      </c>
      <c r="K15" s="106"/>
      <c r="L15" s="106">
        <v>0</v>
      </c>
      <c r="M15" s="95"/>
      <c r="O15" s="278"/>
    </row>
    <row r="16" spans="1:18" s="96" customFormat="1" x14ac:dyDescent="0.2">
      <c r="A16" s="91"/>
      <c r="B16" s="91"/>
      <c r="C16" s="91"/>
      <c r="D16" s="91"/>
      <c r="E16" s="91"/>
      <c r="F16" s="91"/>
      <c r="G16" s="91"/>
      <c r="H16" s="92"/>
      <c r="I16" s="93">
        <v>3294</v>
      </c>
      <c r="J16" s="94" t="s">
        <v>481</v>
      </c>
      <c r="K16" s="106"/>
      <c r="L16" s="106">
        <v>17398.38</v>
      </c>
      <c r="M16" s="95"/>
      <c r="O16" s="278"/>
    </row>
    <row r="17" spans="1:15" s="23" customFormat="1" x14ac:dyDescent="0.2">
      <c r="A17" s="52">
        <v>1</v>
      </c>
      <c r="B17" s="52"/>
      <c r="C17" s="52"/>
      <c r="D17" s="52"/>
      <c r="E17" s="52" t="s">
        <v>53</v>
      </c>
      <c r="F17" s="52" t="s">
        <v>53</v>
      </c>
      <c r="G17" s="52" t="s">
        <v>53</v>
      </c>
      <c r="H17" s="53" t="s">
        <v>55</v>
      </c>
      <c r="I17" s="53" t="s">
        <v>57</v>
      </c>
      <c r="J17" s="54" t="s">
        <v>140</v>
      </c>
      <c r="K17" s="107">
        <f t="shared" ref="K17:L18" si="1">SUM(K18)</f>
        <v>55000</v>
      </c>
      <c r="L17" s="107">
        <f t="shared" si="1"/>
        <v>53852.06</v>
      </c>
      <c r="M17" s="55">
        <f>AVERAGE(L17/K17)*100</f>
        <v>97.912836363636359</v>
      </c>
      <c r="O17" s="31"/>
    </row>
    <row r="18" spans="1:15" s="19" customFormat="1" x14ac:dyDescent="0.2">
      <c r="A18" s="27"/>
      <c r="B18" s="27"/>
      <c r="C18" s="27"/>
      <c r="D18" s="27"/>
      <c r="E18" s="27" t="s">
        <v>31</v>
      </c>
      <c r="F18" s="27" t="s">
        <v>31</v>
      </c>
      <c r="G18" s="27" t="s">
        <v>31</v>
      </c>
      <c r="H18" s="30"/>
      <c r="I18" s="37">
        <v>32</v>
      </c>
      <c r="J18" s="37" t="s">
        <v>12</v>
      </c>
      <c r="K18" s="108">
        <f t="shared" si="1"/>
        <v>55000</v>
      </c>
      <c r="L18" s="108">
        <f t="shared" si="1"/>
        <v>53852.06</v>
      </c>
      <c r="M18" s="29">
        <f>AVERAGE(L18/K18)*100</f>
        <v>97.912836363636359</v>
      </c>
      <c r="O18" s="277"/>
    </row>
    <row r="19" spans="1:15" s="19" customFormat="1" x14ac:dyDescent="0.2">
      <c r="A19" s="27">
        <v>1</v>
      </c>
      <c r="B19" s="27"/>
      <c r="C19" s="27"/>
      <c r="D19" s="27"/>
      <c r="E19" s="27" t="s">
        <v>31</v>
      </c>
      <c r="F19" s="27" t="s">
        <v>31</v>
      </c>
      <c r="G19" s="27" t="s">
        <v>31</v>
      </c>
      <c r="H19" s="28"/>
      <c r="I19" s="37">
        <v>329</v>
      </c>
      <c r="J19" s="34" t="s">
        <v>17</v>
      </c>
      <c r="K19" s="105">
        <v>55000</v>
      </c>
      <c r="L19" s="105">
        <v>53852.06</v>
      </c>
      <c r="M19" s="29">
        <f>AVERAGE(L19/K19)*100</f>
        <v>97.912836363636359</v>
      </c>
      <c r="O19" s="21"/>
    </row>
    <row r="20" spans="1:15" s="96" customFormat="1" x14ac:dyDescent="0.2">
      <c r="A20" s="91"/>
      <c r="B20" s="91"/>
      <c r="C20" s="91"/>
      <c r="D20" s="91"/>
      <c r="E20" s="91"/>
      <c r="F20" s="91"/>
      <c r="G20" s="91"/>
      <c r="H20" s="92"/>
      <c r="I20" s="93">
        <v>3291</v>
      </c>
      <c r="J20" s="94" t="s">
        <v>480</v>
      </c>
      <c r="K20" s="106"/>
      <c r="L20" s="106">
        <v>53852.06</v>
      </c>
      <c r="M20" s="95"/>
      <c r="O20" s="129"/>
    </row>
    <row r="21" spans="1:15" s="23" customFormat="1" ht="12.75" customHeight="1" x14ac:dyDescent="0.2">
      <c r="A21" s="67"/>
      <c r="B21" s="67"/>
      <c r="C21" s="67"/>
      <c r="D21" s="67"/>
      <c r="E21" s="67" t="s">
        <v>53</v>
      </c>
      <c r="F21" s="67" t="s">
        <v>53</v>
      </c>
      <c r="G21" s="67" t="s">
        <v>53</v>
      </c>
      <c r="H21" s="68"/>
      <c r="I21" s="69" t="s">
        <v>60</v>
      </c>
      <c r="J21" s="70" t="s">
        <v>251</v>
      </c>
      <c r="K21" s="109">
        <f>SUM(K22+K26)</f>
        <v>96200</v>
      </c>
      <c r="L21" s="109">
        <f>SUM(L22+L26)</f>
        <v>92506.84</v>
      </c>
      <c r="M21" s="60">
        <f>AVERAGE(L21/K21)*100</f>
        <v>96.160956340956332</v>
      </c>
      <c r="N21" s="31"/>
      <c r="O21" s="275"/>
    </row>
    <row r="22" spans="1:15" s="23" customFormat="1" x14ac:dyDescent="0.2">
      <c r="A22" s="52">
        <v>1</v>
      </c>
      <c r="B22" s="52"/>
      <c r="C22" s="52"/>
      <c r="D22" s="52"/>
      <c r="E22" s="52" t="s">
        <v>53</v>
      </c>
      <c r="F22" s="52" t="s">
        <v>53</v>
      </c>
      <c r="G22" s="52" t="s">
        <v>53</v>
      </c>
      <c r="H22" s="53" t="s">
        <v>55</v>
      </c>
      <c r="I22" s="53" t="s">
        <v>61</v>
      </c>
      <c r="J22" s="54" t="s">
        <v>141</v>
      </c>
      <c r="K22" s="103">
        <f>SUM(K23)</f>
        <v>91200</v>
      </c>
      <c r="L22" s="103">
        <f>SUM(L23)</f>
        <v>91200</v>
      </c>
      <c r="M22" s="55">
        <f>AVERAGE(L22/K22)*100</f>
        <v>100</v>
      </c>
      <c r="N22" s="31"/>
      <c r="O22" s="275"/>
    </row>
    <row r="23" spans="1:15" s="19" customFormat="1" x14ac:dyDescent="0.2">
      <c r="A23" s="27"/>
      <c r="B23" s="27"/>
      <c r="C23" s="27"/>
      <c r="D23" s="27"/>
      <c r="E23" s="27"/>
      <c r="F23" s="27"/>
      <c r="G23" s="27" t="s">
        <v>31</v>
      </c>
      <c r="H23" s="28"/>
      <c r="I23" s="37">
        <v>38</v>
      </c>
      <c r="J23" s="37" t="s">
        <v>24</v>
      </c>
      <c r="K23" s="104">
        <f>SUM(K24)</f>
        <v>91200</v>
      </c>
      <c r="L23" s="104">
        <f>SUM(L24)</f>
        <v>91200</v>
      </c>
      <c r="M23" s="29">
        <f>AVERAGE(L23/K23)*100</f>
        <v>100</v>
      </c>
      <c r="N23" s="35"/>
      <c r="O23" s="35"/>
    </row>
    <row r="24" spans="1:15" s="19" customFormat="1" x14ac:dyDescent="0.2">
      <c r="A24" s="27">
        <v>1</v>
      </c>
      <c r="B24" s="27"/>
      <c r="C24" s="27"/>
      <c r="D24" s="27"/>
      <c r="E24" s="27" t="s">
        <v>31</v>
      </c>
      <c r="F24" s="27" t="s">
        <v>31</v>
      </c>
      <c r="G24" s="27" t="s">
        <v>31</v>
      </c>
      <c r="H24" s="28"/>
      <c r="I24" s="37">
        <v>381</v>
      </c>
      <c r="J24" s="34" t="s">
        <v>25</v>
      </c>
      <c r="K24" s="105">
        <v>91200</v>
      </c>
      <c r="L24" s="105">
        <v>91200</v>
      </c>
      <c r="M24" s="29">
        <f>AVERAGE(L24/K24)*100</f>
        <v>100</v>
      </c>
      <c r="N24" s="35"/>
      <c r="O24" s="277"/>
    </row>
    <row r="25" spans="1:15" s="96" customFormat="1" x14ac:dyDescent="0.2">
      <c r="A25" s="91"/>
      <c r="B25" s="91"/>
      <c r="C25" s="91"/>
      <c r="D25" s="91"/>
      <c r="E25" s="91"/>
      <c r="F25" s="91"/>
      <c r="G25" s="91"/>
      <c r="H25" s="92"/>
      <c r="I25" s="93">
        <v>3811</v>
      </c>
      <c r="J25" s="94" t="s">
        <v>482</v>
      </c>
      <c r="K25" s="106"/>
      <c r="L25" s="106">
        <v>91200</v>
      </c>
      <c r="M25" s="95"/>
      <c r="N25" s="129"/>
      <c r="O25" s="278"/>
    </row>
    <row r="26" spans="1:15" s="19" customFormat="1" x14ac:dyDescent="0.2">
      <c r="A26" s="52">
        <v>1</v>
      </c>
      <c r="B26" s="52"/>
      <c r="C26" s="52"/>
      <c r="D26" s="52"/>
      <c r="E26" s="52" t="s">
        <v>53</v>
      </c>
      <c r="F26" s="52" t="s">
        <v>53</v>
      </c>
      <c r="G26" s="52" t="s">
        <v>53</v>
      </c>
      <c r="H26" s="53" t="s">
        <v>55</v>
      </c>
      <c r="I26" s="53" t="s">
        <v>62</v>
      </c>
      <c r="J26" s="54" t="s">
        <v>142</v>
      </c>
      <c r="K26" s="103">
        <f>SUM(K27)</f>
        <v>5000</v>
      </c>
      <c r="L26" s="103">
        <f>SUM(L27)</f>
        <v>1306.8399999999999</v>
      </c>
      <c r="M26" s="55">
        <f>AVERAGE(L26/K26)*100</f>
        <v>26.136799999999997</v>
      </c>
      <c r="N26" s="35"/>
      <c r="O26" s="277"/>
    </row>
    <row r="27" spans="1:15" s="19" customFormat="1" x14ac:dyDescent="0.2">
      <c r="A27" s="27"/>
      <c r="B27" s="27"/>
      <c r="C27" s="27"/>
      <c r="D27" s="27"/>
      <c r="E27" s="27"/>
      <c r="F27" s="27"/>
      <c r="G27" s="27" t="s">
        <v>31</v>
      </c>
      <c r="H27" s="28"/>
      <c r="I27" s="37">
        <v>32</v>
      </c>
      <c r="J27" s="37" t="s">
        <v>12</v>
      </c>
      <c r="K27" s="104">
        <f>SUM(K28)</f>
        <v>5000</v>
      </c>
      <c r="L27" s="104">
        <f>SUM(L28)</f>
        <v>1306.8399999999999</v>
      </c>
      <c r="M27" s="29">
        <f>AVERAGE(L27/K27)*100</f>
        <v>26.136799999999997</v>
      </c>
      <c r="N27" s="35"/>
      <c r="O27" s="35"/>
    </row>
    <row r="28" spans="1:15" s="19" customFormat="1" x14ac:dyDescent="0.2">
      <c r="A28" s="27">
        <v>1</v>
      </c>
      <c r="B28" s="27"/>
      <c r="C28" s="27"/>
      <c r="D28" s="27"/>
      <c r="E28" s="27" t="s">
        <v>31</v>
      </c>
      <c r="F28" s="27" t="s">
        <v>31</v>
      </c>
      <c r="G28" s="27" t="s">
        <v>31</v>
      </c>
      <c r="H28" s="28"/>
      <c r="I28" s="37">
        <v>329</v>
      </c>
      <c r="J28" s="34" t="s">
        <v>17</v>
      </c>
      <c r="K28" s="105">
        <v>5000</v>
      </c>
      <c r="L28" s="105">
        <v>1306.8399999999999</v>
      </c>
      <c r="M28" s="29">
        <f>AVERAGE(L28/K28)*100</f>
        <v>26.136799999999997</v>
      </c>
      <c r="N28" s="35"/>
      <c r="O28" s="277"/>
    </row>
    <row r="29" spans="1:15" s="96" customFormat="1" x14ac:dyDescent="0.2">
      <c r="A29" s="91"/>
      <c r="B29" s="91"/>
      <c r="C29" s="91"/>
      <c r="D29" s="91"/>
      <c r="E29" s="91"/>
      <c r="F29" s="91"/>
      <c r="G29" s="91"/>
      <c r="H29" s="92"/>
      <c r="I29" s="93">
        <v>3299</v>
      </c>
      <c r="J29" s="94" t="s">
        <v>397</v>
      </c>
      <c r="K29" s="106"/>
      <c r="L29" s="106">
        <v>1306.8399999999999</v>
      </c>
      <c r="M29" s="95"/>
      <c r="N29" s="129"/>
      <c r="O29" s="278"/>
    </row>
    <row r="30" spans="1:15" s="23" customFormat="1" x14ac:dyDescent="0.2">
      <c r="A30" s="46"/>
      <c r="B30" s="46"/>
      <c r="C30" s="46"/>
      <c r="D30" s="46"/>
      <c r="E30" s="46"/>
      <c r="F30" s="46"/>
      <c r="G30" s="46"/>
      <c r="H30" s="47"/>
      <c r="I30" s="48" t="s">
        <v>63</v>
      </c>
      <c r="J30" s="49"/>
      <c r="K30" s="101">
        <f>SUM(K32)</f>
        <v>1487400</v>
      </c>
      <c r="L30" s="101">
        <f>SUM(L32)</f>
        <v>1300077.44</v>
      </c>
      <c r="M30" s="50">
        <f t="shared" ref="M30:M31" si="2">AVERAGE(L30/K30)*100</f>
        <v>87.406040069920664</v>
      </c>
      <c r="O30" s="31"/>
    </row>
    <row r="31" spans="1:15" s="19" customFormat="1" x14ac:dyDescent="0.2">
      <c r="A31" s="46"/>
      <c r="B31" s="46"/>
      <c r="C31" s="46"/>
      <c r="D31" s="46"/>
      <c r="E31" s="46"/>
      <c r="F31" s="46"/>
      <c r="G31" s="46"/>
      <c r="H31" s="47" t="s">
        <v>51</v>
      </c>
      <c r="I31" s="51" t="s">
        <v>181</v>
      </c>
      <c r="J31" s="49"/>
      <c r="K31" s="101">
        <f>SUM(K33+K48+K52+K57)</f>
        <v>1487400</v>
      </c>
      <c r="L31" s="101">
        <f>SUM(L33+L48+L52+L57)</f>
        <v>1300077.44</v>
      </c>
      <c r="M31" s="50">
        <f t="shared" si="2"/>
        <v>87.406040069920664</v>
      </c>
      <c r="O31" s="35"/>
    </row>
    <row r="32" spans="1:15" s="22" customFormat="1" ht="25.5" x14ac:dyDescent="0.2">
      <c r="A32" s="56">
        <v>1</v>
      </c>
      <c r="B32" s="56"/>
      <c r="C32" s="56"/>
      <c r="D32" s="56"/>
      <c r="E32" s="56" t="s">
        <v>53</v>
      </c>
      <c r="F32" s="56" t="s">
        <v>53</v>
      </c>
      <c r="G32" s="56" t="s">
        <v>53</v>
      </c>
      <c r="H32" s="57"/>
      <c r="I32" s="58" t="s">
        <v>54</v>
      </c>
      <c r="J32" s="59" t="s">
        <v>138</v>
      </c>
      <c r="K32" s="102">
        <f>SUM(K33+K48+K52+K57)</f>
        <v>1487400</v>
      </c>
      <c r="L32" s="102">
        <f>SUM(L33+L48+L52+L57)</f>
        <v>1300077.44</v>
      </c>
      <c r="M32" s="60">
        <f>AVERAGE(L32/K32)*100</f>
        <v>87.406040069920664</v>
      </c>
      <c r="O32" s="279"/>
    </row>
    <row r="33" spans="1:15" s="19" customFormat="1" x14ac:dyDescent="0.2">
      <c r="A33" s="52">
        <v>1</v>
      </c>
      <c r="B33" s="52"/>
      <c r="C33" s="52"/>
      <c r="D33" s="52"/>
      <c r="E33" s="52" t="s">
        <v>53</v>
      </c>
      <c r="F33" s="52" t="s">
        <v>53</v>
      </c>
      <c r="G33" s="52" t="s">
        <v>53</v>
      </c>
      <c r="H33" s="53" t="s">
        <v>55</v>
      </c>
      <c r="I33" s="62" t="s">
        <v>58</v>
      </c>
      <c r="J33" s="63" t="s">
        <v>64</v>
      </c>
      <c r="K33" s="103">
        <f>SUM(K34+K40)</f>
        <v>1205000</v>
      </c>
      <c r="L33" s="103">
        <f>SUM(L34+L40)</f>
        <v>1112740.72</v>
      </c>
      <c r="M33" s="55">
        <f>AVERAGE(L33/K33)*100</f>
        <v>92.343628215767637</v>
      </c>
      <c r="O33" s="35"/>
    </row>
    <row r="34" spans="1:15" s="19" customFormat="1" x14ac:dyDescent="0.2">
      <c r="A34" s="27"/>
      <c r="B34" s="27"/>
      <c r="C34" s="27"/>
      <c r="D34" s="27"/>
      <c r="E34" s="27" t="s">
        <v>31</v>
      </c>
      <c r="F34" s="27" t="s">
        <v>31</v>
      </c>
      <c r="G34" s="27" t="s">
        <v>31</v>
      </c>
      <c r="H34" s="28"/>
      <c r="I34" s="37">
        <v>31</v>
      </c>
      <c r="J34" s="34" t="s">
        <v>8</v>
      </c>
      <c r="K34" s="104">
        <f>SUM(K35+K37)</f>
        <v>435000</v>
      </c>
      <c r="L34" s="104">
        <f>SUM(L35+L37)</f>
        <v>430854.5</v>
      </c>
      <c r="M34" s="29">
        <f>AVERAGE(L34/K34)*100</f>
        <v>99.047011494252885</v>
      </c>
      <c r="O34" s="35"/>
    </row>
    <row r="35" spans="1:15" s="19" customFormat="1" x14ac:dyDescent="0.2">
      <c r="A35" s="27">
        <v>1</v>
      </c>
      <c r="B35" s="27"/>
      <c r="C35" s="27"/>
      <c r="D35" s="27"/>
      <c r="E35" s="27" t="s">
        <v>31</v>
      </c>
      <c r="F35" s="27" t="s">
        <v>31</v>
      </c>
      <c r="G35" s="27" t="s">
        <v>31</v>
      </c>
      <c r="H35" s="28"/>
      <c r="I35" s="37">
        <v>311</v>
      </c>
      <c r="J35" s="34" t="s">
        <v>9</v>
      </c>
      <c r="K35" s="110">
        <v>370000</v>
      </c>
      <c r="L35" s="110">
        <v>367623.27</v>
      </c>
      <c r="M35" s="29">
        <f>AVERAGE(L35/K35)*100</f>
        <v>99.357640540540544</v>
      </c>
      <c r="O35" s="35"/>
    </row>
    <row r="36" spans="1:15" s="96" customFormat="1" x14ac:dyDescent="0.2">
      <c r="A36" s="91"/>
      <c r="B36" s="91"/>
      <c r="C36" s="91"/>
      <c r="D36" s="91"/>
      <c r="E36" s="91"/>
      <c r="F36" s="91"/>
      <c r="G36" s="91"/>
      <c r="H36" s="92"/>
      <c r="I36" s="93">
        <v>3111</v>
      </c>
      <c r="J36" s="125" t="s">
        <v>483</v>
      </c>
      <c r="K36" s="126"/>
      <c r="L36" s="126">
        <v>367623.27</v>
      </c>
      <c r="M36" s="95"/>
      <c r="O36" s="129"/>
    </row>
    <row r="37" spans="1:15" s="35" customFormat="1" x14ac:dyDescent="0.2">
      <c r="A37" s="39">
        <v>1</v>
      </c>
      <c r="B37" s="39"/>
      <c r="C37" s="39"/>
      <c r="D37" s="39"/>
      <c r="E37" s="39"/>
      <c r="F37" s="39" t="s">
        <v>31</v>
      </c>
      <c r="G37" s="39" t="s">
        <v>31</v>
      </c>
      <c r="H37" s="33"/>
      <c r="I37" s="37">
        <v>313</v>
      </c>
      <c r="J37" s="34" t="s">
        <v>11</v>
      </c>
      <c r="K37" s="110">
        <v>65000</v>
      </c>
      <c r="L37" s="110">
        <f>SUM(L38:L39)</f>
        <v>63231.23</v>
      </c>
      <c r="M37" s="29">
        <f>AVERAGE(L37/K37)*100</f>
        <v>97.278815384615385</v>
      </c>
    </row>
    <row r="38" spans="1:15" s="129" customFormat="1" x14ac:dyDescent="0.2">
      <c r="A38" s="127"/>
      <c r="B38" s="127"/>
      <c r="C38" s="127"/>
      <c r="D38" s="127"/>
      <c r="E38" s="127"/>
      <c r="F38" s="127"/>
      <c r="G38" s="127"/>
      <c r="H38" s="128"/>
      <c r="I38" s="93">
        <v>3132</v>
      </c>
      <c r="J38" s="125" t="s">
        <v>484</v>
      </c>
      <c r="K38" s="126"/>
      <c r="L38" s="126">
        <v>56981.61</v>
      </c>
      <c r="M38" s="95"/>
    </row>
    <row r="39" spans="1:15" s="129" customFormat="1" x14ac:dyDescent="0.2">
      <c r="A39" s="127"/>
      <c r="B39" s="127"/>
      <c r="C39" s="127"/>
      <c r="D39" s="127"/>
      <c r="E39" s="127"/>
      <c r="F39" s="127"/>
      <c r="G39" s="127"/>
      <c r="H39" s="128"/>
      <c r="I39" s="93">
        <v>3133</v>
      </c>
      <c r="J39" s="125" t="s">
        <v>485</v>
      </c>
      <c r="K39" s="126"/>
      <c r="L39" s="126">
        <v>6249.62</v>
      </c>
      <c r="M39" s="95"/>
    </row>
    <row r="40" spans="1:15" s="19" customFormat="1" x14ac:dyDescent="0.2">
      <c r="A40" s="27"/>
      <c r="B40" s="27"/>
      <c r="C40" s="27"/>
      <c r="D40" s="27"/>
      <c r="E40" s="27"/>
      <c r="F40" s="27" t="s">
        <v>31</v>
      </c>
      <c r="G40" s="27" t="s">
        <v>31</v>
      </c>
      <c r="H40" s="28"/>
      <c r="I40" s="37">
        <v>32</v>
      </c>
      <c r="J40" s="34" t="s">
        <v>12</v>
      </c>
      <c r="K40" s="111">
        <f>SUM(K41+K45)</f>
        <v>770000</v>
      </c>
      <c r="L40" s="111">
        <f>SUM(L41+L45)</f>
        <v>681886.22</v>
      </c>
      <c r="M40" s="29">
        <f>AVERAGE(L40/K40)*100</f>
        <v>88.55665194805195</v>
      </c>
      <c r="O40" s="35"/>
    </row>
    <row r="41" spans="1:15" s="19" customFormat="1" x14ac:dyDescent="0.2">
      <c r="A41" s="27">
        <v>1</v>
      </c>
      <c r="B41" s="27"/>
      <c r="C41" s="27"/>
      <c r="D41" s="27"/>
      <c r="E41" s="27"/>
      <c r="F41" s="27" t="s">
        <v>31</v>
      </c>
      <c r="G41" s="27" t="s">
        <v>31</v>
      </c>
      <c r="H41" s="28"/>
      <c r="I41" s="37">
        <v>323</v>
      </c>
      <c r="J41" s="40" t="s">
        <v>15</v>
      </c>
      <c r="K41" s="105">
        <v>390000</v>
      </c>
      <c r="L41" s="105">
        <f>SUM(L42:L44)</f>
        <v>340791.48000000004</v>
      </c>
      <c r="M41" s="29">
        <f>AVERAGE(L41/K41)*100</f>
        <v>87.38243076923078</v>
      </c>
      <c r="O41" s="35"/>
    </row>
    <row r="42" spans="1:15" s="96" customFormat="1" x14ac:dyDescent="0.2">
      <c r="A42" s="91"/>
      <c r="B42" s="91"/>
      <c r="C42" s="91"/>
      <c r="D42" s="91"/>
      <c r="E42" s="91"/>
      <c r="F42" s="91"/>
      <c r="G42" s="91"/>
      <c r="H42" s="92"/>
      <c r="I42" s="93">
        <v>3233</v>
      </c>
      <c r="J42" s="125" t="s">
        <v>486</v>
      </c>
      <c r="K42" s="106"/>
      <c r="L42" s="106">
        <v>295954</v>
      </c>
      <c r="M42" s="95"/>
      <c r="O42" s="129"/>
    </row>
    <row r="43" spans="1:15" s="96" customFormat="1" x14ac:dyDescent="0.2">
      <c r="A43" s="91"/>
      <c r="B43" s="91"/>
      <c r="C43" s="91"/>
      <c r="D43" s="91"/>
      <c r="E43" s="91"/>
      <c r="F43" s="91"/>
      <c r="G43" s="91"/>
      <c r="H43" s="92"/>
      <c r="I43" s="93">
        <v>3237</v>
      </c>
      <c r="J43" s="125" t="s">
        <v>487</v>
      </c>
      <c r="K43" s="106"/>
      <c r="L43" s="106">
        <v>26677.71</v>
      </c>
      <c r="M43" s="95"/>
      <c r="O43" s="129"/>
    </row>
    <row r="44" spans="1:15" s="96" customFormat="1" x14ac:dyDescent="0.2">
      <c r="A44" s="91"/>
      <c r="B44" s="91"/>
      <c r="C44" s="91"/>
      <c r="D44" s="91"/>
      <c r="E44" s="91"/>
      <c r="F44" s="91"/>
      <c r="G44" s="91"/>
      <c r="H44" s="92"/>
      <c r="I44" s="93">
        <v>3239</v>
      </c>
      <c r="J44" s="125" t="s">
        <v>488</v>
      </c>
      <c r="K44" s="106"/>
      <c r="L44" s="106">
        <v>18159.77</v>
      </c>
      <c r="M44" s="95"/>
      <c r="O44" s="129"/>
    </row>
    <row r="45" spans="1:15" s="23" customFormat="1" x14ac:dyDescent="0.2">
      <c r="A45" s="27">
        <v>1</v>
      </c>
      <c r="B45" s="27"/>
      <c r="C45" s="27"/>
      <c r="D45" s="27"/>
      <c r="E45" s="27"/>
      <c r="F45" s="27" t="s">
        <v>31</v>
      </c>
      <c r="G45" s="27" t="s">
        <v>31</v>
      </c>
      <c r="H45" s="28"/>
      <c r="I45" s="37">
        <v>329</v>
      </c>
      <c r="J45" s="40" t="s">
        <v>397</v>
      </c>
      <c r="K45" s="110">
        <v>380000</v>
      </c>
      <c r="L45" s="110">
        <f>SUM(L46:L47)</f>
        <v>341094.74</v>
      </c>
      <c r="M45" s="29">
        <f>AVERAGE(L45/K45)*100</f>
        <v>89.761773684210524</v>
      </c>
      <c r="O45" s="31"/>
    </row>
    <row r="46" spans="1:15" s="130" customFormat="1" x14ac:dyDescent="0.2">
      <c r="A46" s="91"/>
      <c r="B46" s="91"/>
      <c r="C46" s="91"/>
      <c r="D46" s="91"/>
      <c r="E46" s="91"/>
      <c r="F46" s="91"/>
      <c r="G46" s="91"/>
      <c r="H46" s="92"/>
      <c r="I46" s="93">
        <v>3293</v>
      </c>
      <c r="J46" s="94" t="s">
        <v>489</v>
      </c>
      <c r="K46" s="126"/>
      <c r="L46" s="126">
        <v>303153.09999999998</v>
      </c>
      <c r="M46" s="95"/>
      <c r="O46" s="138"/>
    </row>
    <row r="47" spans="1:15" s="130" customFormat="1" x14ac:dyDescent="0.2">
      <c r="A47" s="91"/>
      <c r="B47" s="91"/>
      <c r="C47" s="91"/>
      <c r="D47" s="91"/>
      <c r="E47" s="91"/>
      <c r="F47" s="91"/>
      <c r="G47" s="91"/>
      <c r="H47" s="92"/>
      <c r="I47" s="93">
        <v>3299</v>
      </c>
      <c r="J47" s="94" t="s">
        <v>397</v>
      </c>
      <c r="K47" s="126"/>
      <c r="L47" s="126">
        <v>37941.64</v>
      </c>
      <c r="M47" s="95"/>
      <c r="O47" s="138"/>
    </row>
    <row r="48" spans="1:15" s="19" customFormat="1" x14ac:dyDescent="0.2">
      <c r="A48" s="52">
        <v>1</v>
      </c>
      <c r="B48" s="52"/>
      <c r="C48" s="52"/>
      <c r="D48" s="52"/>
      <c r="E48" s="52"/>
      <c r="F48" s="52" t="s">
        <v>53</v>
      </c>
      <c r="G48" s="52" t="s">
        <v>53</v>
      </c>
      <c r="H48" s="53" t="s">
        <v>55</v>
      </c>
      <c r="I48" s="62" t="s">
        <v>59</v>
      </c>
      <c r="J48" s="54" t="s">
        <v>146</v>
      </c>
      <c r="K48" s="103">
        <f>SUM(K49)</f>
        <v>13600</v>
      </c>
      <c r="L48" s="103">
        <f>SUM(L49)</f>
        <v>13600</v>
      </c>
      <c r="M48" s="55">
        <f>AVERAGE(L48/K48)*100</f>
        <v>100</v>
      </c>
      <c r="N48" s="35"/>
      <c r="O48" s="35"/>
    </row>
    <row r="49" spans="1:15" s="19" customFormat="1" x14ac:dyDescent="0.2">
      <c r="A49" s="27"/>
      <c r="B49" s="27"/>
      <c r="C49" s="27"/>
      <c r="D49" s="27"/>
      <c r="E49" s="27"/>
      <c r="F49" s="27"/>
      <c r="G49" s="27" t="s">
        <v>31</v>
      </c>
      <c r="H49" s="28"/>
      <c r="I49" s="37">
        <v>38</v>
      </c>
      <c r="J49" s="34" t="s">
        <v>24</v>
      </c>
      <c r="K49" s="104">
        <f>SUM(K50)</f>
        <v>13600</v>
      </c>
      <c r="L49" s="104">
        <f>SUM(L50)</f>
        <v>13600</v>
      </c>
      <c r="M49" s="29">
        <f>AVERAGE(L49/K49)*100</f>
        <v>100</v>
      </c>
      <c r="N49" s="35"/>
      <c r="O49" s="35"/>
    </row>
    <row r="50" spans="1:15" s="19" customFormat="1" x14ac:dyDescent="0.2">
      <c r="A50" s="27">
        <v>1</v>
      </c>
      <c r="B50" s="27"/>
      <c r="C50" s="27"/>
      <c r="D50" s="27"/>
      <c r="E50" s="27"/>
      <c r="F50" s="27" t="s">
        <v>31</v>
      </c>
      <c r="G50" s="27" t="s">
        <v>31</v>
      </c>
      <c r="H50" s="28"/>
      <c r="I50" s="37">
        <v>385</v>
      </c>
      <c r="J50" s="34" t="s">
        <v>27</v>
      </c>
      <c r="K50" s="105">
        <v>13600</v>
      </c>
      <c r="L50" s="105">
        <v>13600</v>
      </c>
      <c r="M50" s="29">
        <f>AVERAGE(L50/K50)*100</f>
        <v>100</v>
      </c>
      <c r="N50" s="35"/>
      <c r="O50" s="35"/>
    </row>
    <row r="51" spans="1:15" s="96" customFormat="1" x14ac:dyDescent="0.2">
      <c r="A51" s="91"/>
      <c r="B51" s="91"/>
      <c r="C51" s="91"/>
      <c r="D51" s="91"/>
      <c r="E51" s="91"/>
      <c r="F51" s="91"/>
      <c r="G51" s="91"/>
      <c r="H51" s="92"/>
      <c r="I51" s="93">
        <v>3851</v>
      </c>
      <c r="J51" s="94" t="s">
        <v>490</v>
      </c>
      <c r="K51" s="106"/>
      <c r="L51" s="106">
        <v>13600</v>
      </c>
      <c r="M51" s="95"/>
      <c r="N51" s="129"/>
      <c r="O51" s="129"/>
    </row>
    <row r="52" spans="1:15" s="19" customFormat="1" x14ac:dyDescent="0.2">
      <c r="A52" s="52">
        <v>1</v>
      </c>
      <c r="B52" s="52"/>
      <c r="C52" s="52"/>
      <c r="D52" s="52"/>
      <c r="E52" s="52"/>
      <c r="F52" s="52" t="s">
        <v>53</v>
      </c>
      <c r="G52" s="52" t="s">
        <v>53</v>
      </c>
      <c r="H52" s="53" t="s">
        <v>55</v>
      </c>
      <c r="I52" s="62" t="s">
        <v>419</v>
      </c>
      <c r="J52" s="54" t="s">
        <v>420</v>
      </c>
      <c r="K52" s="107">
        <f>SUM(K53)</f>
        <v>76000</v>
      </c>
      <c r="L52" s="107">
        <f>SUM(L53)</f>
        <v>68500</v>
      </c>
      <c r="M52" s="55">
        <f>AVERAGE(L52/K52)*100</f>
        <v>90.131578947368425</v>
      </c>
      <c r="O52" s="35"/>
    </row>
    <row r="53" spans="1:15" s="19" customFormat="1" x14ac:dyDescent="0.2">
      <c r="A53" s="32"/>
      <c r="B53" s="32"/>
      <c r="C53" s="32"/>
      <c r="D53" s="32"/>
      <c r="E53" s="32"/>
      <c r="F53" s="32"/>
      <c r="G53" s="32"/>
      <c r="H53" s="33"/>
      <c r="I53" s="37">
        <v>32</v>
      </c>
      <c r="J53" s="37" t="s">
        <v>12</v>
      </c>
      <c r="K53" s="112">
        <f t="shared" ref="K53:L53" si="3">SUM(K54)</f>
        <v>76000</v>
      </c>
      <c r="L53" s="112">
        <f t="shared" si="3"/>
        <v>68500</v>
      </c>
      <c r="M53" s="29">
        <f>AVERAGE(L53/K53)*100</f>
        <v>90.131578947368425</v>
      </c>
      <c r="O53" s="35"/>
    </row>
    <row r="54" spans="1:15" s="19" customFormat="1" x14ac:dyDescent="0.2">
      <c r="A54" s="32">
        <v>1</v>
      </c>
      <c r="B54" s="32"/>
      <c r="C54" s="32"/>
      <c r="D54" s="32"/>
      <c r="E54" s="32"/>
      <c r="F54" s="32"/>
      <c r="G54" s="32"/>
      <c r="H54" s="33"/>
      <c r="I54" s="42" t="s">
        <v>412</v>
      </c>
      <c r="J54" s="40" t="s">
        <v>15</v>
      </c>
      <c r="K54" s="112">
        <v>76000</v>
      </c>
      <c r="L54" s="112">
        <f>SUM(L55:L56)</f>
        <v>68500</v>
      </c>
      <c r="M54" s="29">
        <f>AVERAGE(L54/K54)*100</f>
        <v>90.131578947368425</v>
      </c>
      <c r="O54" s="35"/>
    </row>
    <row r="55" spans="1:15" s="96" customFormat="1" x14ac:dyDescent="0.2">
      <c r="A55" s="131"/>
      <c r="B55" s="131"/>
      <c r="C55" s="131"/>
      <c r="D55" s="131"/>
      <c r="E55" s="131"/>
      <c r="F55" s="131"/>
      <c r="G55" s="131"/>
      <c r="H55" s="128"/>
      <c r="I55" s="128" t="s">
        <v>449</v>
      </c>
      <c r="J55" s="125" t="s">
        <v>487</v>
      </c>
      <c r="K55" s="132"/>
      <c r="L55" s="132">
        <v>25500</v>
      </c>
      <c r="M55" s="95"/>
      <c r="O55" s="129"/>
    </row>
    <row r="56" spans="1:15" s="96" customFormat="1" x14ac:dyDescent="0.2">
      <c r="A56" s="131"/>
      <c r="B56" s="131"/>
      <c r="C56" s="131"/>
      <c r="D56" s="131"/>
      <c r="E56" s="131"/>
      <c r="F56" s="131"/>
      <c r="G56" s="131"/>
      <c r="H56" s="128"/>
      <c r="I56" s="128" t="s">
        <v>450</v>
      </c>
      <c r="J56" s="125" t="s">
        <v>488</v>
      </c>
      <c r="K56" s="132"/>
      <c r="L56" s="132">
        <v>43000</v>
      </c>
      <c r="M56" s="95"/>
      <c r="O56" s="129"/>
    </row>
    <row r="57" spans="1:15" s="19" customFormat="1" x14ac:dyDescent="0.2">
      <c r="A57" s="52">
        <v>1</v>
      </c>
      <c r="B57" s="52"/>
      <c r="C57" s="52"/>
      <c r="D57" s="52"/>
      <c r="E57" s="52"/>
      <c r="F57" s="52" t="s">
        <v>53</v>
      </c>
      <c r="G57" s="52" t="s">
        <v>53</v>
      </c>
      <c r="H57" s="62" t="s">
        <v>55</v>
      </c>
      <c r="I57" s="62" t="s">
        <v>143</v>
      </c>
      <c r="J57" s="54" t="s">
        <v>147</v>
      </c>
      <c r="K57" s="103">
        <f>SUM(K58)</f>
        <v>192800</v>
      </c>
      <c r="L57" s="103">
        <f>SUM(L58)</f>
        <v>105236.72</v>
      </c>
      <c r="M57" s="55">
        <f>AVERAGE(L57/K57)*100</f>
        <v>54.583360995850626</v>
      </c>
      <c r="O57" s="35"/>
    </row>
    <row r="58" spans="1:15" s="19" customFormat="1" x14ac:dyDescent="0.2">
      <c r="A58" s="27"/>
      <c r="B58" s="27"/>
      <c r="C58" s="27"/>
      <c r="D58" s="27"/>
      <c r="E58" s="27"/>
      <c r="F58" s="27"/>
      <c r="G58" s="27" t="s">
        <v>31</v>
      </c>
      <c r="H58" s="28"/>
      <c r="I58" s="37">
        <v>32</v>
      </c>
      <c r="J58" s="34" t="s">
        <v>12</v>
      </c>
      <c r="K58" s="104">
        <f>SUM(K59+K61)</f>
        <v>192800</v>
      </c>
      <c r="L58" s="104">
        <f>SUM(L59+L61)</f>
        <v>105236.72</v>
      </c>
      <c r="M58" s="29">
        <f>AVERAGE(L58/K58)*100</f>
        <v>54.583360995850626</v>
      </c>
      <c r="O58" s="35"/>
    </row>
    <row r="59" spans="1:15" s="19" customFormat="1" x14ac:dyDescent="0.2">
      <c r="A59" s="27">
        <v>1</v>
      </c>
      <c r="B59" s="27"/>
      <c r="C59" s="27"/>
      <c r="D59" s="27"/>
      <c r="E59" s="27"/>
      <c r="F59" s="27"/>
      <c r="G59" s="27"/>
      <c r="H59" s="28"/>
      <c r="I59" s="37">
        <v>323</v>
      </c>
      <c r="J59" s="40" t="s">
        <v>15</v>
      </c>
      <c r="K59" s="104">
        <v>15000</v>
      </c>
      <c r="L59" s="104">
        <v>0</v>
      </c>
      <c r="M59" s="29">
        <f>AVERAGE(L59/K59)*100</f>
        <v>0</v>
      </c>
      <c r="O59" s="35"/>
    </row>
    <row r="60" spans="1:15" s="96" customFormat="1" x14ac:dyDescent="0.2">
      <c r="A60" s="91"/>
      <c r="B60" s="91"/>
      <c r="C60" s="91"/>
      <c r="D60" s="91"/>
      <c r="E60" s="91"/>
      <c r="F60" s="91"/>
      <c r="G60" s="91"/>
      <c r="H60" s="92"/>
      <c r="I60" s="93">
        <v>3237</v>
      </c>
      <c r="J60" s="125" t="s">
        <v>487</v>
      </c>
      <c r="K60" s="133"/>
      <c r="L60" s="133">
        <v>0</v>
      </c>
      <c r="M60" s="95"/>
      <c r="O60" s="129"/>
    </row>
    <row r="61" spans="1:15" s="19" customFormat="1" x14ac:dyDescent="0.2">
      <c r="A61" s="27">
        <v>1</v>
      </c>
      <c r="B61" s="27"/>
      <c r="C61" s="27"/>
      <c r="D61" s="27"/>
      <c r="E61" s="27"/>
      <c r="F61" s="27" t="s">
        <v>31</v>
      </c>
      <c r="G61" s="27" t="s">
        <v>31</v>
      </c>
      <c r="H61" s="28"/>
      <c r="I61" s="37">
        <v>329</v>
      </c>
      <c r="J61" s="40" t="s">
        <v>397</v>
      </c>
      <c r="K61" s="105">
        <v>177800</v>
      </c>
      <c r="L61" s="105">
        <v>105236.72</v>
      </c>
      <c r="M61" s="29">
        <f>AVERAGE(L61/K61)*100</f>
        <v>59.188256467941514</v>
      </c>
      <c r="O61" s="35"/>
    </row>
    <row r="62" spans="1:15" s="96" customFormat="1" x14ac:dyDescent="0.2">
      <c r="A62" s="91"/>
      <c r="B62" s="91"/>
      <c r="C62" s="91"/>
      <c r="D62" s="91"/>
      <c r="E62" s="91"/>
      <c r="F62" s="91"/>
      <c r="G62" s="91"/>
      <c r="H62" s="92"/>
      <c r="I62" s="93">
        <v>3299</v>
      </c>
      <c r="J62" s="125" t="s">
        <v>397</v>
      </c>
      <c r="K62" s="106"/>
      <c r="L62" s="106">
        <v>105236.72</v>
      </c>
      <c r="M62" s="95"/>
      <c r="O62" s="129"/>
    </row>
    <row r="63" spans="1:15" s="23" customFormat="1" x14ac:dyDescent="0.2">
      <c r="A63" s="46"/>
      <c r="B63" s="46"/>
      <c r="C63" s="46"/>
      <c r="D63" s="46"/>
      <c r="E63" s="46"/>
      <c r="F63" s="46"/>
      <c r="G63" s="46"/>
      <c r="H63" s="47"/>
      <c r="I63" s="51" t="s">
        <v>144</v>
      </c>
      <c r="J63" s="49"/>
      <c r="K63" s="101">
        <f>SUM(K64)</f>
        <v>2655611</v>
      </c>
      <c r="L63" s="101">
        <f>SUM(L64)</f>
        <v>2477341.4000000004</v>
      </c>
      <c r="M63" s="50">
        <f>AVERAGE(L63/K63)*100</f>
        <v>93.287058985672232</v>
      </c>
      <c r="O63" s="31"/>
    </row>
    <row r="64" spans="1:15" s="19" customFormat="1" x14ac:dyDescent="0.2">
      <c r="A64" s="46"/>
      <c r="B64" s="46"/>
      <c r="C64" s="46"/>
      <c r="D64" s="46"/>
      <c r="E64" s="46"/>
      <c r="F64" s="46"/>
      <c r="G64" s="46"/>
      <c r="H64" s="47"/>
      <c r="I64" s="51" t="s">
        <v>145</v>
      </c>
      <c r="J64" s="49"/>
      <c r="K64" s="101">
        <f>SUM(K66)</f>
        <v>2655611</v>
      </c>
      <c r="L64" s="101">
        <f>SUM(L66)</f>
        <v>2477341.4000000004</v>
      </c>
      <c r="M64" s="50">
        <f t="shared" ref="M64:M65" si="4">AVERAGE(L64/K64)*100</f>
        <v>93.287058985672232</v>
      </c>
      <c r="O64" s="35"/>
    </row>
    <row r="65" spans="1:15" s="19" customFormat="1" x14ac:dyDescent="0.2">
      <c r="A65" s="46"/>
      <c r="B65" s="46"/>
      <c r="C65" s="46"/>
      <c r="D65" s="46"/>
      <c r="E65" s="46"/>
      <c r="F65" s="46"/>
      <c r="G65" s="46"/>
      <c r="H65" s="47" t="s">
        <v>51</v>
      </c>
      <c r="I65" s="51" t="s">
        <v>181</v>
      </c>
      <c r="J65" s="49"/>
      <c r="K65" s="101">
        <f>SUM(K67+K104)</f>
        <v>2655611</v>
      </c>
      <c r="L65" s="101">
        <f>SUM(L67+L104)</f>
        <v>2477341.4000000004</v>
      </c>
      <c r="M65" s="50">
        <f t="shared" si="4"/>
        <v>93.287058985672232</v>
      </c>
      <c r="O65" s="35"/>
    </row>
    <row r="66" spans="1:15" s="19" customFormat="1" x14ac:dyDescent="0.2">
      <c r="A66" s="67">
        <v>1</v>
      </c>
      <c r="B66" s="67">
        <v>2</v>
      </c>
      <c r="C66" s="67"/>
      <c r="D66" s="67">
        <v>4</v>
      </c>
      <c r="E66" s="67"/>
      <c r="F66" s="67">
        <v>6</v>
      </c>
      <c r="G66" s="67"/>
      <c r="H66" s="68"/>
      <c r="I66" s="71" t="s">
        <v>68</v>
      </c>
      <c r="J66" s="70" t="s">
        <v>148</v>
      </c>
      <c r="K66" s="109">
        <f>SUM(K67+K104)</f>
        <v>2655611</v>
      </c>
      <c r="L66" s="109">
        <f>SUM(L67+L104)</f>
        <v>2477341.4000000004</v>
      </c>
      <c r="M66" s="60">
        <f>AVERAGE(L66/K66)*100</f>
        <v>93.287058985672232</v>
      </c>
      <c r="O66" s="35"/>
    </row>
    <row r="67" spans="1:15" s="22" customFormat="1" ht="14.25" customHeight="1" x14ac:dyDescent="0.2">
      <c r="A67" s="64">
        <v>1</v>
      </c>
      <c r="B67" s="64"/>
      <c r="C67" s="64"/>
      <c r="D67" s="64">
        <v>4</v>
      </c>
      <c r="E67" s="64"/>
      <c r="F67" s="64" t="s">
        <v>53</v>
      </c>
      <c r="G67" s="64" t="s">
        <v>53</v>
      </c>
      <c r="H67" s="65" t="s">
        <v>65</v>
      </c>
      <c r="I67" s="65" t="s">
        <v>69</v>
      </c>
      <c r="J67" s="66" t="s">
        <v>149</v>
      </c>
      <c r="K67" s="113">
        <f>SUM(K68+K76+K99)</f>
        <v>2400811</v>
      </c>
      <c r="L67" s="113">
        <f>SUM(L68+L76+L99)</f>
        <v>2226477.5200000005</v>
      </c>
      <c r="M67" s="55">
        <f>AVERAGE(L67/K67)*100</f>
        <v>92.738558762018357</v>
      </c>
      <c r="O67" s="279"/>
    </row>
    <row r="68" spans="1:15" s="23" customFormat="1" x14ac:dyDescent="0.2">
      <c r="A68" s="27" t="s">
        <v>31</v>
      </c>
      <c r="B68" s="27" t="s">
        <v>31</v>
      </c>
      <c r="C68" s="27" t="s">
        <v>31</v>
      </c>
      <c r="D68" s="27" t="s">
        <v>31</v>
      </c>
      <c r="E68" s="27" t="s">
        <v>31</v>
      </c>
      <c r="F68" s="27" t="s">
        <v>31</v>
      </c>
      <c r="G68" s="27" t="s">
        <v>31</v>
      </c>
      <c r="H68" s="28"/>
      <c r="I68" s="37">
        <v>31</v>
      </c>
      <c r="J68" s="34" t="s">
        <v>8</v>
      </c>
      <c r="K68" s="104">
        <f>SUM(K69:K73)</f>
        <v>1300550</v>
      </c>
      <c r="L68" s="104">
        <f>SUM(L69+L71+L73)</f>
        <v>1269674.98</v>
      </c>
      <c r="M68" s="29">
        <f>AVERAGE(L68/K68)*100</f>
        <v>97.626002844950207</v>
      </c>
      <c r="O68" s="31"/>
    </row>
    <row r="69" spans="1:15" s="19" customFormat="1" x14ac:dyDescent="0.2">
      <c r="A69" s="27">
        <v>1</v>
      </c>
      <c r="B69" s="27"/>
      <c r="C69" s="27"/>
      <c r="D69" s="27"/>
      <c r="E69" s="27"/>
      <c r="F69" s="27" t="s">
        <v>31</v>
      </c>
      <c r="G69" s="27" t="s">
        <v>31</v>
      </c>
      <c r="H69" s="28"/>
      <c r="I69" s="37">
        <v>311</v>
      </c>
      <c r="J69" s="34" t="s">
        <v>9</v>
      </c>
      <c r="K69" s="110">
        <v>1060000</v>
      </c>
      <c r="L69" s="110">
        <v>1037021.6</v>
      </c>
      <c r="M69" s="29">
        <f>AVERAGE(L69/K69)*100</f>
        <v>97.83222641509434</v>
      </c>
      <c r="O69" s="35"/>
    </row>
    <row r="70" spans="1:15" s="96" customFormat="1" x14ac:dyDescent="0.2">
      <c r="A70" s="91"/>
      <c r="B70" s="91"/>
      <c r="C70" s="91"/>
      <c r="D70" s="91"/>
      <c r="E70" s="91"/>
      <c r="F70" s="91"/>
      <c r="G70" s="91"/>
      <c r="H70" s="92"/>
      <c r="I70" s="93">
        <v>3111</v>
      </c>
      <c r="J70" s="125" t="s">
        <v>483</v>
      </c>
      <c r="K70" s="126"/>
      <c r="L70" s="126">
        <v>1037021.6</v>
      </c>
      <c r="M70" s="95"/>
      <c r="O70" s="129"/>
    </row>
    <row r="71" spans="1:15" s="19" customFormat="1" x14ac:dyDescent="0.2">
      <c r="A71" s="27">
        <v>1</v>
      </c>
      <c r="B71" s="27"/>
      <c r="C71" s="27"/>
      <c r="D71" s="27"/>
      <c r="E71" s="27"/>
      <c r="F71" s="27" t="s">
        <v>31</v>
      </c>
      <c r="G71" s="27" t="s">
        <v>31</v>
      </c>
      <c r="H71" s="28"/>
      <c r="I71" s="37">
        <v>312</v>
      </c>
      <c r="J71" s="34" t="s">
        <v>10</v>
      </c>
      <c r="K71" s="110">
        <v>69550</v>
      </c>
      <c r="L71" s="110">
        <v>69388.160000000003</v>
      </c>
      <c r="M71" s="29">
        <f>AVERAGE(L71/K71)*100</f>
        <v>99.767304097771387</v>
      </c>
      <c r="O71" s="35"/>
    </row>
    <row r="72" spans="1:15" s="96" customFormat="1" x14ac:dyDescent="0.2">
      <c r="A72" s="91"/>
      <c r="B72" s="91"/>
      <c r="C72" s="91"/>
      <c r="D72" s="91"/>
      <c r="E72" s="91"/>
      <c r="F72" s="91"/>
      <c r="G72" s="91"/>
      <c r="H72" s="92"/>
      <c r="I72" s="93">
        <v>3121</v>
      </c>
      <c r="J72" s="125" t="s">
        <v>491</v>
      </c>
      <c r="K72" s="126"/>
      <c r="L72" s="126">
        <v>69388.160000000003</v>
      </c>
      <c r="M72" s="95"/>
      <c r="O72" s="129"/>
    </row>
    <row r="73" spans="1:15" s="19" customFormat="1" x14ac:dyDescent="0.2">
      <c r="A73" s="27">
        <v>1</v>
      </c>
      <c r="B73" s="27"/>
      <c r="C73" s="27"/>
      <c r="D73" s="27"/>
      <c r="E73" s="27"/>
      <c r="F73" s="27" t="s">
        <v>31</v>
      </c>
      <c r="G73" s="27" t="s">
        <v>31</v>
      </c>
      <c r="H73" s="28"/>
      <c r="I73" s="37">
        <v>313</v>
      </c>
      <c r="J73" s="34" t="s">
        <v>11</v>
      </c>
      <c r="K73" s="104">
        <v>171000</v>
      </c>
      <c r="L73" s="104">
        <f>SUM(L74:L75)</f>
        <v>163265.21999999997</v>
      </c>
      <c r="M73" s="29">
        <f>AVERAGE(L73/K73)*100</f>
        <v>95.476736842105254</v>
      </c>
      <c r="O73" s="35"/>
    </row>
    <row r="74" spans="1:15" s="96" customFormat="1" x14ac:dyDescent="0.2">
      <c r="A74" s="91"/>
      <c r="B74" s="91"/>
      <c r="C74" s="91"/>
      <c r="D74" s="91"/>
      <c r="E74" s="91"/>
      <c r="F74" s="91"/>
      <c r="G74" s="91"/>
      <c r="H74" s="92"/>
      <c r="I74" s="93">
        <v>3132</v>
      </c>
      <c r="J74" s="125" t="s">
        <v>484</v>
      </c>
      <c r="K74" s="133"/>
      <c r="L74" s="133">
        <v>147094.60999999999</v>
      </c>
      <c r="M74" s="95"/>
      <c r="O74" s="129"/>
    </row>
    <row r="75" spans="1:15" s="96" customFormat="1" x14ac:dyDescent="0.2">
      <c r="A75" s="91"/>
      <c r="B75" s="91"/>
      <c r="C75" s="91"/>
      <c r="D75" s="91"/>
      <c r="E75" s="91"/>
      <c r="F75" s="91"/>
      <c r="G75" s="91"/>
      <c r="H75" s="92"/>
      <c r="I75" s="93">
        <v>3133</v>
      </c>
      <c r="J75" s="125" t="s">
        <v>485</v>
      </c>
      <c r="K75" s="133"/>
      <c r="L75" s="133">
        <v>16170.61</v>
      </c>
      <c r="M75" s="95"/>
      <c r="O75" s="129"/>
    </row>
    <row r="76" spans="1:15" s="19" customFormat="1" x14ac:dyDescent="0.2">
      <c r="A76" s="27"/>
      <c r="B76" s="27"/>
      <c r="C76" s="27"/>
      <c r="D76" s="27"/>
      <c r="E76" s="27"/>
      <c r="F76" s="27" t="s">
        <v>31</v>
      </c>
      <c r="G76" s="27" t="s">
        <v>31</v>
      </c>
      <c r="H76" s="28"/>
      <c r="I76" s="37">
        <v>32</v>
      </c>
      <c r="J76" s="34" t="s">
        <v>12</v>
      </c>
      <c r="K76" s="104">
        <f>SUM(K77:K96)</f>
        <v>1069261</v>
      </c>
      <c r="L76" s="104">
        <f>SUM(L77+L82+L87+L94+L96)</f>
        <v>929672.92000000016</v>
      </c>
      <c r="M76" s="29">
        <f>AVERAGE(L76/K76)*100</f>
        <v>86.945368810795514</v>
      </c>
      <c r="O76" s="35"/>
    </row>
    <row r="77" spans="1:15" s="19" customFormat="1" x14ac:dyDescent="0.2">
      <c r="A77" s="27">
        <v>1</v>
      </c>
      <c r="B77" s="27"/>
      <c r="C77" s="27"/>
      <c r="D77" s="27"/>
      <c r="E77" s="27"/>
      <c r="F77" s="27" t="s">
        <v>31</v>
      </c>
      <c r="G77" s="27" t="s">
        <v>31</v>
      </c>
      <c r="H77" s="28"/>
      <c r="I77" s="37">
        <v>321</v>
      </c>
      <c r="J77" s="34" t="s">
        <v>13</v>
      </c>
      <c r="K77" s="110">
        <v>65882</v>
      </c>
      <c r="L77" s="110">
        <f>SUM(L78:L81)</f>
        <v>59647.14</v>
      </c>
      <c r="M77" s="29">
        <f>AVERAGE(L77/K77)*100</f>
        <v>90.536322516013485</v>
      </c>
      <c r="O77" s="35"/>
    </row>
    <row r="78" spans="1:15" s="96" customFormat="1" x14ac:dyDescent="0.2">
      <c r="A78" s="91"/>
      <c r="B78" s="91"/>
      <c r="C78" s="91"/>
      <c r="D78" s="91"/>
      <c r="E78" s="91"/>
      <c r="F78" s="91"/>
      <c r="G78" s="91"/>
      <c r="H78" s="92"/>
      <c r="I78" s="93">
        <v>3211</v>
      </c>
      <c r="J78" s="125" t="s">
        <v>492</v>
      </c>
      <c r="K78" s="126"/>
      <c r="L78" s="126">
        <v>18681.310000000001</v>
      </c>
      <c r="M78" s="95"/>
      <c r="O78" s="129"/>
    </row>
    <row r="79" spans="1:15" s="96" customFormat="1" x14ac:dyDescent="0.2">
      <c r="A79" s="91"/>
      <c r="B79" s="91"/>
      <c r="C79" s="91"/>
      <c r="D79" s="91"/>
      <c r="E79" s="91"/>
      <c r="F79" s="91"/>
      <c r="G79" s="91"/>
      <c r="H79" s="92"/>
      <c r="I79" s="93">
        <v>3212</v>
      </c>
      <c r="J79" s="125" t="s">
        <v>493</v>
      </c>
      <c r="K79" s="126"/>
      <c r="L79" s="126">
        <v>35548</v>
      </c>
      <c r="M79" s="95"/>
      <c r="O79" s="129"/>
    </row>
    <row r="80" spans="1:15" s="96" customFormat="1" x14ac:dyDescent="0.2">
      <c r="A80" s="91"/>
      <c r="B80" s="91"/>
      <c r="C80" s="91"/>
      <c r="D80" s="91"/>
      <c r="E80" s="91"/>
      <c r="F80" s="91"/>
      <c r="G80" s="91"/>
      <c r="H80" s="92"/>
      <c r="I80" s="93">
        <v>3213</v>
      </c>
      <c r="J80" s="125" t="s">
        <v>494</v>
      </c>
      <c r="K80" s="126"/>
      <c r="L80" s="126">
        <v>5335.83</v>
      </c>
      <c r="M80" s="95"/>
      <c r="O80" s="129"/>
    </row>
    <row r="81" spans="1:15" s="96" customFormat="1" x14ac:dyDescent="0.2">
      <c r="A81" s="91"/>
      <c r="B81" s="91"/>
      <c r="C81" s="91"/>
      <c r="D81" s="91"/>
      <c r="E81" s="91"/>
      <c r="F81" s="91"/>
      <c r="G81" s="91"/>
      <c r="H81" s="92"/>
      <c r="I81" s="93">
        <v>3214</v>
      </c>
      <c r="J81" s="125" t="s">
        <v>495</v>
      </c>
      <c r="K81" s="126"/>
      <c r="L81" s="126">
        <v>82</v>
      </c>
      <c r="M81" s="95"/>
      <c r="O81" s="129"/>
    </row>
    <row r="82" spans="1:15" s="19" customFormat="1" x14ac:dyDescent="0.2">
      <c r="A82" s="27">
        <v>1</v>
      </c>
      <c r="B82" s="27"/>
      <c r="C82" s="27"/>
      <c r="D82" s="27"/>
      <c r="E82" s="27"/>
      <c r="F82" s="27" t="s">
        <v>31</v>
      </c>
      <c r="G82" s="27" t="s">
        <v>31</v>
      </c>
      <c r="H82" s="28"/>
      <c r="I82" s="37">
        <v>322</v>
      </c>
      <c r="J82" s="34" t="s">
        <v>14</v>
      </c>
      <c r="K82" s="110">
        <v>227779</v>
      </c>
      <c r="L82" s="110">
        <f>SUM(L83:L86)</f>
        <v>199545.95</v>
      </c>
      <c r="M82" s="29">
        <f>AVERAGE(L82/K82)*100</f>
        <v>87.605068948410519</v>
      </c>
      <c r="O82" s="35"/>
    </row>
    <row r="83" spans="1:15" s="96" customFormat="1" x14ac:dyDescent="0.2">
      <c r="A83" s="91"/>
      <c r="B83" s="91"/>
      <c r="C83" s="91"/>
      <c r="D83" s="91"/>
      <c r="E83" s="91"/>
      <c r="F83" s="91"/>
      <c r="G83" s="91"/>
      <c r="H83" s="92"/>
      <c r="I83" s="93">
        <v>3221</v>
      </c>
      <c r="J83" s="125" t="s">
        <v>496</v>
      </c>
      <c r="K83" s="126"/>
      <c r="L83" s="126">
        <v>79754.509999999995</v>
      </c>
      <c r="M83" s="95"/>
      <c r="O83" s="129"/>
    </row>
    <row r="84" spans="1:15" s="96" customFormat="1" x14ac:dyDescent="0.2">
      <c r="A84" s="91"/>
      <c r="B84" s="91"/>
      <c r="C84" s="91"/>
      <c r="D84" s="91"/>
      <c r="E84" s="91"/>
      <c r="F84" s="91"/>
      <c r="G84" s="91"/>
      <c r="H84" s="92"/>
      <c r="I84" s="93">
        <v>3223</v>
      </c>
      <c r="J84" s="125" t="s">
        <v>497</v>
      </c>
      <c r="K84" s="126"/>
      <c r="L84" s="126">
        <v>85285.89</v>
      </c>
      <c r="M84" s="95"/>
      <c r="O84" s="129"/>
    </row>
    <row r="85" spans="1:15" s="96" customFormat="1" x14ac:dyDescent="0.2">
      <c r="A85" s="91"/>
      <c r="B85" s="91"/>
      <c r="C85" s="91"/>
      <c r="D85" s="91"/>
      <c r="E85" s="91"/>
      <c r="F85" s="91"/>
      <c r="G85" s="91"/>
      <c r="H85" s="92"/>
      <c r="I85" s="93">
        <v>3225</v>
      </c>
      <c r="J85" s="125" t="s">
        <v>498</v>
      </c>
      <c r="K85" s="126"/>
      <c r="L85" s="126">
        <v>33726.550000000003</v>
      </c>
      <c r="M85" s="95"/>
      <c r="O85" s="129"/>
    </row>
    <row r="86" spans="1:15" s="96" customFormat="1" x14ac:dyDescent="0.2">
      <c r="A86" s="91"/>
      <c r="B86" s="91"/>
      <c r="C86" s="91"/>
      <c r="D86" s="91"/>
      <c r="E86" s="91"/>
      <c r="F86" s="91"/>
      <c r="G86" s="91"/>
      <c r="H86" s="92"/>
      <c r="I86" s="93">
        <v>3227</v>
      </c>
      <c r="J86" s="125" t="s">
        <v>499</v>
      </c>
      <c r="K86" s="126"/>
      <c r="L86" s="126">
        <v>779</v>
      </c>
      <c r="M86" s="95"/>
      <c r="O86" s="129"/>
    </row>
    <row r="87" spans="1:15" s="23" customFormat="1" x14ac:dyDescent="0.2">
      <c r="A87" s="27">
        <v>1</v>
      </c>
      <c r="B87" s="27"/>
      <c r="C87" s="27"/>
      <c r="D87" s="27"/>
      <c r="E87" s="27"/>
      <c r="F87" s="27" t="s">
        <v>31</v>
      </c>
      <c r="G87" s="27" t="s">
        <v>31</v>
      </c>
      <c r="H87" s="28"/>
      <c r="I87" s="37">
        <v>323</v>
      </c>
      <c r="J87" s="34" t="s">
        <v>15</v>
      </c>
      <c r="K87" s="110">
        <v>705000</v>
      </c>
      <c r="L87" s="110">
        <f>SUM(L88:L93)</f>
        <v>609005.83000000007</v>
      </c>
      <c r="M87" s="29">
        <f>AVERAGE(L87/K87)*100</f>
        <v>86.383805673758872</v>
      </c>
      <c r="O87" s="31"/>
    </row>
    <row r="88" spans="1:15" s="130" customFormat="1" x14ac:dyDescent="0.2">
      <c r="A88" s="91"/>
      <c r="B88" s="91"/>
      <c r="C88" s="91"/>
      <c r="D88" s="91"/>
      <c r="E88" s="91"/>
      <c r="F88" s="91"/>
      <c r="G88" s="91"/>
      <c r="H88" s="92"/>
      <c r="I88" s="93">
        <v>3231</v>
      </c>
      <c r="J88" s="125" t="s">
        <v>500</v>
      </c>
      <c r="K88" s="126"/>
      <c r="L88" s="126">
        <v>135468.67000000001</v>
      </c>
      <c r="M88" s="95"/>
      <c r="O88" s="138"/>
    </row>
    <row r="89" spans="1:15" s="130" customFormat="1" x14ac:dyDescent="0.2">
      <c r="A89" s="91"/>
      <c r="B89" s="91"/>
      <c r="C89" s="91"/>
      <c r="D89" s="91"/>
      <c r="E89" s="91"/>
      <c r="F89" s="91"/>
      <c r="G89" s="91"/>
      <c r="H89" s="92"/>
      <c r="I89" s="93">
        <v>3232</v>
      </c>
      <c r="J89" s="125" t="s">
        <v>501</v>
      </c>
      <c r="K89" s="126"/>
      <c r="L89" s="126">
        <v>64948.34</v>
      </c>
      <c r="M89" s="95"/>
      <c r="O89" s="138"/>
    </row>
    <row r="90" spans="1:15" s="130" customFormat="1" x14ac:dyDescent="0.2">
      <c r="A90" s="91"/>
      <c r="B90" s="91"/>
      <c r="C90" s="91"/>
      <c r="D90" s="91"/>
      <c r="E90" s="91"/>
      <c r="F90" s="91"/>
      <c r="G90" s="91"/>
      <c r="H90" s="92"/>
      <c r="I90" s="93">
        <v>3234</v>
      </c>
      <c r="J90" s="125" t="s">
        <v>502</v>
      </c>
      <c r="K90" s="126"/>
      <c r="L90" s="126">
        <v>27039.599999999999</v>
      </c>
      <c r="M90" s="95"/>
      <c r="O90" s="138"/>
    </row>
    <row r="91" spans="1:15" s="130" customFormat="1" x14ac:dyDescent="0.2">
      <c r="A91" s="91"/>
      <c r="B91" s="91"/>
      <c r="C91" s="91"/>
      <c r="D91" s="91"/>
      <c r="E91" s="91"/>
      <c r="F91" s="91"/>
      <c r="G91" s="91"/>
      <c r="H91" s="92"/>
      <c r="I91" s="93">
        <v>3235</v>
      </c>
      <c r="J91" s="125" t="s">
        <v>503</v>
      </c>
      <c r="K91" s="126"/>
      <c r="L91" s="126">
        <v>12219.72</v>
      </c>
      <c r="M91" s="95"/>
      <c r="O91" s="138"/>
    </row>
    <row r="92" spans="1:15" s="130" customFormat="1" x14ac:dyDescent="0.2">
      <c r="A92" s="91"/>
      <c r="B92" s="91"/>
      <c r="C92" s="91"/>
      <c r="D92" s="91"/>
      <c r="E92" s="91"/>
      <c r="F92" s="91"/>
      <c r="G92" s="91"/>
      <c r="H92" s="92"/>
      <c r="I92" s="93">
        <v>3238</v>
      </c>
      <c r="J92" s="125" t="s">
        <v>504</v>
      </c>
      <c r="K92" s="126"/>
      <c r="L92" s="126">
        <v>73055.87</v>
      </c>
      <c r="M92" s="95"/>
      <c r="O92" s="138"/>
    </row>
    <row r="93" spans="1:15" s="130" customFormat="1" x14ac:dyDescent="0.2">
      <c r="A93" s="91"/>
      <c r="B93" s="91"/>
      <c r="C93" s="91"/>
      <c r="D93" s="91"/>
      <c r="E93" s="91"/>
      <c r="F93" s="91"/>
      <c r="G93" s="91"/>
      <c r="H93" s="92"/>
      <c r="I93" s="93">
        <v>3239</v>
      </c>
      <c r="J93" s="125" t="s">
        <v>488</v>
      </c>
      <c r="K93" s="126"/>
      <c r="L93" s="126">
        <v>296273.63</v>
      </c>
      <c r="M93" s="95"/>
      <c r="O93" s="138"/>
    </row>
    <row r="94" spans="1:15" s="23" customFormat="1" x14ac:dyDescent="0.2">
      <c r="A94" s="27"/>
      <c r="B94" s="27"/>
      <c r="C94" s="27"/>
      <c r="D94" s="27">
        <v>4</v>
      </c>
      <c r="E94" s="27"/>
      <c r="F94" s="27"/>
      <c r="G94" s="27"/>
      <c r="H94" s="28"/>
      <c r="I94" s="37">
        <v>324</v>
      </c>
      <c r="J94" s="40" t="s">
        <v>16</v>
      </c>
      <c r="K94" s="110">
        <v>1600</v>
      </c>
      <c r="L94" s="110">
        <f>SUM(L95)</f>
        <v>1529.7</v>
      </c>
      <c r="M94" s="29">
        <f>AVERAGE(L94/K94)*100</f>
        <v>95.606250000000003</v>
      </c>
      <c r="O94" s="31"/>
    </row>
    <row r="95" spans="1:15" s="130" customFormat="1" x14ac:dyDescent="0.2">
      <c r="A95" s="91"/>
      <c r="B95" s="91"/>
      <c r="C95" s="91"/>
      <c r="D95" s="91"/>
      <c r="E95" s="91"/>
      <c r="F95" s="91"/>
      <c r="G95" s="91"/>
      <c r="H95" s="92"/>
      <c r="I95" s="93">
        <v>3241</v>
      </c>
      <c r="J95" s="125" t="s">
        <v>505</v>
      </c>
      <c r="K95" s="126"/>
      <c r="L95" s="126">
        <v>1529.7</v>
      </c>
      <c r="M95" s="95"/>
      <c r="O95" s="138"/>
    </row>
    <row r="96" spans="1:15" s="19" customFormat="1" x14ac:dyDescent="0.2">
      <c r="A96" s="27">
        <v>1</v>
      </c>
      <c r="B96" s="27"/>
      <c r="C96" s="27"/>
      <c r="D96" s="27"/>
      <c r="E96" s="27"/>
      <c r="F96" s="27" t="s">
        <v>31</v>
      </c>
      <c r="G96" s="27" t="s">
        <v>31</v>
      </c>
      <c r="H96" s="28"/>
      <c r="I96" s="37">
        <v>329</v>
      </c>
      <c r="J96" s="34" t="s">
        <v>17</v>
      </c>
      <c r="K96" s="110">
        <v>69000</v>
      </c>
      <c r="L96" s="110">
        <f>SUM(L97:L98)</f>
        <v>59944.299999999996</v>
      </c>
      <c r="M96" s="29">
        <f>AVERAGE(L96/K96)*100</f>
        <v>86.875797101449265</v>
      </c>
      <c r="O96" s="35"/>
    </row>
    <row r="97" spans="1:15" s="96" customFormat="1" x14ac:dyDescent="0.2">
      <c r="A97" s="91"/>
      <c r="B97" s="91"/>
      <c r="C97" s="91"/>
      <c r="D97" s="91"/>
      <c r="E97" s="91"/>
      <c r="F97" s="91"/>
      <c r="G97" s="91"/>
      <c r="H97" s="92"/>
      <c r="I97" s="93">
        <v>3292</v>
      </c>
      <c r="J97" s="125" t="s">
        <v>506</v>
      </c>
      <c r="K97" s="126"/>
      <c r="L97" s="126">
        <v>51203.77</v>
      </c>
      <c r="M97" s="95"/>
      <c r="O97" s="129"/>
    </row>
    <row r="98" spans="1:15" s="96" customFormat="1" x14ac:dyDescent="0.2">
      <c r="A98" s="91"/>
      <c r="B98" s="91"/>
      <c r="C98" s="91"/>
      <c r="D98" s="91"/>
      <c r="E98" s="91"/>
      <c r="F98" s="91"/>
      <c r="G98" s="91"/>
      <c r="H98" s="92"/>
      <c r="I98" s="93">
        <v>3299</v>
      </c>
      <c r="J98" s="125" t="s">
        <v>397</v>
      </c>
      <c r="K98" s="126"/>
      <c r="L98" s="126">
        <v>8740.5300000000007</v>
      </c>
      <c r="M98" s="95"/>
      <c r="O98" s="129"/>
    </row>
    <row r="99" spans="1:15" s="19" customFormat="1" x14ac:dyDescent="0.2">
      <c r="A99" s="27"/>
      <c r="B99" s="27"/>
      <c r="C99" s="27"/>
      <c r="D99" s="27"/>
      <c r="E99" s="27"/>
      <c r="F99" s="27" t="s">
        <v>31</v>
      </c>
      <c r="G99" s="27" t="s">
        <v>31</v>
      </c>
      <c r="H99" s="28"/>
      <c r="I99" s="37">
        <v>34</v>
      </c>
      <c r="J99" s="34" t="s">
        <v>18</v>
      </c>
      <c r="K99" s="104">
        <f>SUM(K100)</f>
        <v>31000</v>
      </c>
      <c r="L99" s="104">
        <f>SUM(L100)</f>
        <v>27129.620000000003</v>
      </c>
      <c r="M99" s="29">
        <f>AVERAGE(L99/K99)*100</f>
        <v>87.514903225806464</v>
      </c>
      <c r="O99" s="35"/>
    </row>
    <row r="100" spans="1:15" s="19" customFormat="1" x14ac:dyDescent="0.2">
      <c r="A100" s="27">
        <v>1</v>
      </c>
      <c r="B100" s="27"/>
      <c r="C100" s="27"/>
      <c r="D100" s="27"/>
      <c r="E100" s="27"/>
      <c r="F100" s="27" t="s">
        <v>31</v>
      </c>
      <c r="G100" s="27" t="s">
        <v>31</v>
      </c>
      <c r="H100" s="28"/>
      <c r="I100" s="37">
        <v>343</v>
      </c>
      <c r="J100" s="34" t="s">
        <v>19</v>
      </c>
      <c r="K100" s="105">
        <v>31000</v>
      </c>
      <c r="L100" s="105">
        <f>SUM(L101:L103)</f>
        <v>27129.620000000003</v>
      </c>
      <c r="M100" s="29">
        <f>AVERAGE(L100/K100)*100</f>
        <v>87.514903225806464</v>
      </c>
      <c r="O100" s="35"/>
    </row>
    <row r="101" spans="1:15" s="96" customFormat="1" x14ac:dyDescent="0.2">
      <c r="A101" s="91"/>
      <c r="B101" s="91"/>
      <c r="C101" s="91"/>
      <c r="D101" s="91"/>
      <c r="E101" s="91"/>
      <c r="F101" s="91"/>
      <c r="G101" s="91"/>
      <c r="H101" s="92"/>
      <c r="I101" s="93">
        <v>3431</v>
      </c>
      <c r="J101" s="94" t="s">
        <v>507</v>
      </c>
      <c r="K101" s="106"/>
      <c r="L101" s="106">
        <v>12413.29</v>
      </c>
      <c r="M101" s="95"/>
      <c r="O101" s="129"/>
    </row>
    <row r="102" spans="1:15" s="96" customFormat="1" x14ac:dyDescent="0.2">
      <c r="A102" s="91"/>
      <c r="B102" s="91"/>
      <c r="C102" s="91"/>
      <c r="D102" s="91"/>
      <c r="E102" s="91"/>
      <c r="F102" s="91"/>
      <c r="G102" s="91"/>
      <c r="H102" s="92"/>
      <c r="I102" s="93">
        <v>3433</v>
      </c>
      <c r="J102" s="94" t="s">
        <v>508</v>
      </c>
      <c r="K102" s="106"/>
      <c r="L102" s="106">
        <v>2156.6999999999998</v>
      </c>
      <c r="M102" s="95"/>
      <c r="O102" s="129"/>
    </row>
    <row r="103" spans="1:15" s="96" customFormat="1" x14ac:dyDescent="0.2">
      <c r="A103" s="91"/>
      <c r="B103" s="91"/>
      <c r="C103" s="91"/>
      <c r="D103" s="91"/>
      <c r="E103" s="91"/>
      <c r="F103" s="91"/>
      <c r="G103" s="91"/>
      <c r="H103" s="92"/>
      <c r="I103" s="93">
        <v>3434</v>
      </c>
      <c r="J103" s="94" t="s">
        <v>509</v>
      </c>
      <c r="K103" s="106"/>
      <c r="L103" s="106">
        <v>12559.63</v>
      </c>
      <c r="M103" s="95"/>
      <c r="O103" s="129"/>
    </row>
    <row r="104" spans="1:15" s="19" customFormat="1" x14ac:dyDescent="0.2">
      <c r="A104" s="52">
        <v>1</v>
      </c>
      <c r="B104" s="52"/>
      <c r="C104" s="52"/>
      <c r="D104" s="52"/>
      <c r="E104" s="52"/>
      <c r="F104" s="52">
        <v>6</v>
      </c>
      <c r="G104" s="52" t="s">
        <v>53</v>
      </c>
      <c r="H104" s="53" t="s">
        <v>65</v>
      </c>
      <c r="I104" s="62" t="s">
        <v>150</v>
      </c>
      <c r="J104" s="54" t="s">
        <v>241</v>
      </c>
      <c r="K104" s="103">
        <f>SUM(K105)</f>
        <v>254800</v>
      </c>
      <c r="L104" s="103">
        <f>SUM(L105)</f>
        <v>250863.88</v>
      </c>
      <c r="M104" s="55">
        <f>AVERAGE(L104/K104)*100</f>
        <v>98.455211930926225</v>
      </c>
      <c r="O104" s="35"/>
    </row>
    <row r="105" spans="1:15" s="19" customFormat="1" x14ac:dyDescent="0.2">
      <c r="A105" s="27"/>
      <c r="B105" s="27"/>
      <c r="C105" s="27"/>
      <c r="D105" s="27"/>
      <c r="E105" s="27"/>
      <c r="F105" s="27" t="s">
        <v>31</v>
      </c>
      <c r="G105" s="27" t="s">
        <v>31</v>
      </c>
      <c r="H105" s="28"/>
      <c r="I105" s="37">
        <v>42</v>
      </c>
      <c r="J105" s="40" t="s">
        <v>29</v>
      </c>
      <c r="K105" s="104">
        <f>SUM(K106:K111)</f>
        <v>254800</v>
      </c>
      <c r="L105" s="104">
        <f>SUM(L106+L109+L111)</f>
        <v>250863.88</v>
      </c>
      <c r="M105" s="29">
        <f>AVERAGE(L105/K105)*100</f>
        <v>98.455211930926225</v>
      </c>
      <c r="O105" s="35"/>
    </row>
    <row r="106" spans="1:15" s="19" customFormat="1" x14ac:dyDescent="0.2">
      <c r="A106" s="27">
        <v>1</v>
      </c>
      <c r="B106" s="27"/>
      <c r="C106" s="27"/>
      <c r="D106" s="27"/>
      <c r="E106" s="27"/>
      <c r="F106" s="27"/>
      <c r="G106" s="27"/>
      <c r="H106" s="28"/>
      <c r="I106" s="37">
        <v>422</v>
      </c>
      <c r="J106" s="40" t="s">
        <v>398</v>
      </c>
      <c r="K106" s="108">
        <v>43100</v>
      </c>
      <c r="L106" s="108">
        <f>SUM(L107:L108)</f>
        <v>40788.879999999997</v>
      </c>
      <c r="M106" s="29">
        <f>AVERAGE(L106/K106)*100</f>
        <v>94.637772621809731</v>
      </c>
      <c r="O106" s="35"/>
    </row>
    <row r="107" spans="1:15" s="96" customFormat="1" x14ac:dyDescent="0.2">
      <c r="A107" s="91"/>
      <c r="B107" s="91"/>
      <c r="C107" s="91"/>
      <c r="D107" s="91"/>
      <c r="E107" s="91"/>
      <c r="F107" s="91"/>
      <c r="G107" s="91"/>
      <c r="H107" s="92"/>
      <c r="I107" s="93">
        <v>4221</v>
      </c>
      <c r="J107" s="125" t="s">
        <v>510</v>
      </c>
      <c r="K107" s="133"/>
      <c r="L107" s="133">
        <v>34726.379999999997</v>
      </c>
      <c r="M107" s="95"/>
      <c r="O107" s="129"/>
    </row>
    <row r="108" spans="1:15" s="96" customFormat="1" x14ac:dyDescent="0.2">
      <c r="A108" s="91"/>
      <c r="B108" s="91"/>
      <c r="C108" s="91"/>
      <c r="D108" s="91"/>
      <c r="E108" s="91"/>
      <c r="F108" s="91"/>
      <c r="G108" s="91"/>
      <c r="H108" s="92"/>
      <c r="I108" s="93">
        <v>4223</v>
      </c>
      <c r="J108" s="125" t="s">
        <v>511</v>
      </c>
      <c r="K108" s="133"/>
      <c r="L108" s="133">
        <v>6062.5</v>
      </c>
      <c r="M108" s="95"/>
      <c r="O108" s="129"/>
    </row>
    <row r="109" spans="1:15" s="19" customFormat="1" x14ac:dyDescent="0.2">
      <c r="A109" s="27">
        <v>1</v>
      </c>
      <c r="B109" s="27"/>
      <c r="C109" s="27"/>
      <c r="D109" s="27"/>
      <c r="E109" s="27"/>
      <c r="F109" s="27">
        <v>6</v>
      </c>
      <c r="G109" s="27"/>
      <c r="H109" s="28"/>
      <c r="I109" s="37">
        <v>423</v>
      </c>
      <c r="J109" s="40" t="s">
        <v>418</v>
      </c>
      <c r="K109" s="108">
        <v>148700</v>
      </c>
      <c r="L109" s="108">
        <v>148700</v>
      </c>
      <c r="M109" s="29">
        <f>AVERAGE(L109/K109)*100</f>
        <v>100</v>
      </c>
      <c r="O109" s="35"/>
    </row>
    <row r="110" spans="1:15" s="96" customFormat="1" x14ac:dyDescent="0.2">
      <c r="A110" s="91"/>
      <c r="B110" s="91"/>
      <c r="C110" s="91"/>
      <c r="D110" s="91"/>
      <c r="E110" s="91"/>
      <c r="F110" s="91"/>
      <c r="G110" s="91"/>
      <c r="H110" s="92"/>
      <c r="I110" s="93">
        <v>4231</v>
      </c>
      <c r="J110" s="125" t="s">
        <v>512</v>
      </c>
      <c r="K110" s="133"/>
      <c r="L110" s="133">
        <v>148700</v>
      </c>
      <c r="M110" s="95"/>
      <c r="O110" s="129"/>
    </row>
    <row r="111" spans="1:15" s="19" customFormat="1" x14ac:dyDescent="0.2">
      <c r="A111" s="27">
        <v>1</v>
      </c>
      <c r="B111" s="27"/>
      <c r="C111" s="27"/>
      <c r="D111" s="27"/>
      <c r="E111" s="27"/>
      <c r="F111" s="27"/>
      <c r="G111" s="27"/>
      <c r="H111" s="28"/>
      <c r="I111" s="37">
        <v>426</v>
      </c>
      <c r="J111" s="40" t="s">
        <v>399</v>
      </c>
      <c r="K111" s="108">
        <v>63000</v>
      </c>
      <c r="L111" s="108">
        <v>61375</v>
      </c>
      <c r="M111" s="29">
        <f>AVERAGE(L111/K111)*100</f>
        <v>97.420634920634924</v>
      </c>
      <c r="O111" s="35"/>
    </row>
    <row r="112" spans="1:15" s="96" customFormat="1" x14ac:dyDescent="0.2">
      <c r="A112" s="91"/>
      <c r="B112" s="91"/>
      <c r="C112" s="91"/>
      <c r="D112" s="91"/>
      <c r="E112" s="91"/>
      <c r="F112" s="91"/>
      <c r="G112" s="91"/>
      <c r="H112" s="92"/>
      <c r="I112" s="93">
        <v>4262</v>
      </c>
      <c r="J112" s="125" t="s">
        <v>513</v>
      </c>
      <c r="K112" s="133"/>
      <c r="L112" s="133">
        <v>61375</v>
      </c>
      <c r="M112" s="95"/>
      <c r="O112" s="129"/>
    </row>
    <row r="113" spans="1:15" s="19" customFormat="1" x14ac:dyDescent="0.2">
      <c r="A113" s="46"/>
      <c r="B113" s="46"/>
      <c r="C113" s="46"/>
      <c r="D113" s="46"/>
      <c r="E113" s="46"/>
      <c r="F113" s="46"/>
      <c r="G113" s="46"/>
      <c r="H113" s="47"/>
      <c r="I113" s="51" t="s">
        <v>151</v>
      </c>
      <c r="J113" s="49"/>
      <c r="K113" s="101">
        <f>SUM(K114+K216)</f>
        <v>7779215</v>
      </c>
      <c r="L113" s="101">
        <f>SUM(L114+L216)</f>
        <v>6811657.8100000005</v>
      </c>
      <c r="M113" s="50">
        <f>AVERAGE(L113/K113)*100</f>
        <v>87.562277299187656</v>
      </c>
      <c r="O113" s="35"/>
    </row>
    <row r="114" spans="1:15" s="19" customFormat="1" x14ac:dyDescent="0.2">
      <c r="A114" s="46"/>
      <c r="B114" s="46"/>
      <c r="C114" s="46"/>
      <c r="D114" s="46"/>
      <c r="E114" s="46"/>
      <c r="F114" s="46"/>
      <c r="G114" s="46"/>
      <c r="H114" s="47"/>
      <c r="I114" s="51" t="s">
        <v>152</v>
      </c>
      <c r="J114" s="49"/>
      <c r="K114" s="101">
        <f>SUM(K117+K159+K176+K193)</f>
        <v>4340015</v>
      </c>
      <c r="L114" s="101">
        <f>SUM(L117+L159+L176+L193)</f>
        <v>3707638.59</v>
      </c>
      <c r="M114" s="50">
        <f t="shared" ref="M114:M116" si="5">AVERAGE(L114/K114)*100</f>
        <v>85.429165336986159</v>
      </c>
      <c r="O114" s="35"/>
    </row>
    <row r="115" spans="1:15" s="19" customFormat="1" x14ac:dyDescent="0.2">
      <c r="A115" s="46"/>
      <c r="B115" s="46"/>
      <c r="C115" s="46"/>
      <c r="D115" s="46"/>
      <c r="E115" s="46"/>
      <c r="F115" s="46"/>
      <c r="G115" s="46"/>
      <c r="H115" s="75" t="s">
        <v>89</v>
      </c>
      <c r="I115" s="51" t="s">
        <v>176</v>
      </c>
      <c r="J115" s="49"/>
      <c r="K115" s="101">
        <f>SUM(K142+K177+K181+K185+K189)</f>
        <v>425000</v>
      </c>
      <c r="L115" s="101">
        <f>SUM(L142+L177+L181+L185+L189)</f>
        <v>275796.5</v>
      </c>
      <c r="M115" s="50">
        <f t="shared" si="5"/>
        <v>64.893294117647059</v>
      </c>
      <c r="O115" s="35"/>
    </row>
    <row r="116" spans="1:15" s="19" customFormat="1" x14ac:dyDescent="0.2">
      <c r="A116" s="46"/>
      <c r="B116" s="46"/>
      <c r="C116" s="46"/>
      <c r="D116" s="46"/>
      <c r="E116" s="46"/>
      <c r="F116" s="46"/>
      <c r="G116" s="46"/>
      <c r="H116" s="75" t="s">
        <v>75</v>
      </c>
      <c r="I116" s="51" t="s">
        <v>153</v>
      </c>
      <c r="J116" s="76"/>
      <c r="K116" s="101">
        <f>SUM(K118+K122+K126+K130+K134+K138+K146+K150+K154)</f>
        <v>3415000</v>
      </c>
      <c r="L116" s="101">
        <f>SUM(L118+L122+L126+L130+L134+L138+L146+L150+L154)</f>
        <v>3038800.6299999994</v>
      </c>
      <c r="M116" s="50">
        <f t="shared" si="5"/>
        <v>88.983913030746692</v>
      </c>
      <c r="O116" s="35"/>
    </row>
    <row r="117" spans="1:15" s="19" customFormat="1" x14ac:dyDescent="0.2">
      <c r="A117" s="67">
        <v>1</v>
      </c>
      <c r="B117" s="67"/>
      <c r="C117" s="67">
        <v>3</v>
      </c>
      <c r="D117" s="67">
        <v>4</v>
      </c>
      <c r="E117" s="67"/>
      <c r="F117" s="67"/>
      <c r="G117" s="67" t="s">
        <v>53</v>
      </c>
      <c r="H117" s="68"/>
      <c r="I117" s="69" t="s">
        <v>72</v>
      </c>
      <c r="J117" s="70" t="s">
        <v>154</v>
      </c>
      <c r="K117" s="109">
        <f>SUM(K118+K122+K126+K130+K134+K138+K142+K146+K150+K154)</f>
        <v>3435000</v>
      </c>
      <c r="L117" s="109">
        <f>SUM(L118+L122+L126+L130+L134+L138+L142+L146+L150+L154)</f>
        <v>3047199.6299999994</v>
      </c>
      <c r="M117" s="60">
        <f>AVERAGE(L117/K117)*100</f>
        <v>88.710324017467229</v>
      </c>
      <c r="O117" s="35"/>
    </row>
    <row r="118" spans="1:15" s="19" customFormat="1" x14ac:dyDescent="0.2">
      <c r="A118" s="52">
        <v>1</v>
      </c>
      <c r="B118" s="52"/>
      <c r="C118" s="52">
        <v>3</v>
      </c>
      <c r="D118" s="52"/>
      <c r="E118" s="52"/>
      <c r="F118" s="52" t="s">
        <v>53</v>
      </c>
      <c r="G118" s="52" t="s">
        <v>53</v>
      </c>
      <c r="H118" s="62" t="s">
        <v>78</v>
      </c>
      <c r="I118" s="53" t="s">
        <v>73</v>
      </c>
      <c r="J118" s="54" t="s">
        <v>388</v>
      </c>
      <c r="K118" s="103">
        <f>SUM(K119)</f>
        <v>400000</v>
      </c>
      <c r="L118" s="103">
        <f>SUM(L119)</f>
        <v>341010.09</v>
      </c>
      <c r="M118" s="55">
        <f>AVERAGE(L118/K118)*100</f>
        <v>85.252522500000012</v>
      </c>
      <c r="O118" s="284"/>
    </row>
    <row r="119" spans="1:15" s="19" customFormat="1" x14ac:dyDescent="0.2">
      <c r="A119" s="27"/>
      <c r="B119" s="27"/>
      <c r="C119" s="27"/>
      <c r="D119" s="27"/>
      <c r="E119" s="27"/>
      <c r="F119" s="27" t="s">
        <v>31</v>
      </c>
      <c r="G119" s="27" t="s">
        <v>31</v>
      </c>
      <c r="H119" s="28"/>
      <c r="I119" s="37">
        <v>32</v>
      </c>
      <c r="J119" s="34" t="s">
        <v>12</v>
      </c>
      <c r="K119" s="104">
        <f>SUM(K120)</f>
        <v>400000</v>
      </c>
      <c r="L119" s="104">
        <f>SUM(L120)</f>
        <v>341010.09</v>
      </c>
      <c r="M119" s="29">
        <f>AVERAGE(L119/K119)*100</f>
        <v>85.252522500000012</v>
      </c>
      <c r="O119" s="35"/>
    </row>
    <row r="120" spans="1:15" s="19" customFormat="1" x14ac:dyDescent="0.2">
      <c r="A120" s="27">
        <v>1</v>
      </c>
      <c r="B120" s="27"/>
      <c r="C120" s="27">
        <v>3</v>
      </c>
      <c r="D120" s="27"/>
      <c r="E120" s="27"/>
      <c r="F120" s="27" t="s">
        <v>31</v>
      </c>
      <c r="G120" s="27" t="s">
        <v>31</v>
      </c>
      <c r="H120" s="28"/>
      <c r="I120" s="37">
        <v>323</v>
      </c>
      <c r="J120" s="34" t="s">
        <v>15</v>
      </c>
      <c r="K120" s="105">
        <v>400000</v>
      </c>
      <c r="L120" s="105">
        <v>341010.09</v>
      </c>
      <c r="M120" s="29">
        <f>AVERAGE(L120/K120)*100</f>
        <v>85.252522500000012</v>
      </c>
      <c r="O120" s="35"/>
    </row>
    <row r="121" spans="1:15" s="96" customFormat="1" x14ac:dyDescent="0.2">
      <c r="A121" s="91"/>
      <c r="B121" s="91"/>
      <c r="C121" s="91"/>
      <c r="D121" s="91"/>
      <c r="E121" s="91"/>
      <c r="F121" s="91"/>
      <c r="G121" s="91"/>
      <c r="H121" s="92"/>
      <c r="I121" s="93">
        <v>3232</v>
      </c>
      <c r="J121" s="94" t="s">
        <v>501</v>
      </c>
      <c r="K121" s="106"/>
      <c r="L121" s="106">
        <v>341010.09</v>
      </c>
      <c r="M121" s="95"/>
      <c r="O121" s="129"/>
    </row>
    <row r="122" spans="1:15" s="19" customFormat="1" x14ac:dyDescent="0.2">
      <c r="A122" s="52">
        <v>1</v>
      </c>
      <c r="B122" s="52"/>
      <c r="C122" s="52"/>
      <c r="D122" s="52"/>
      <c r="E122" s="52"/>
      <c r="F122" s="52" t="s">
        <v>53</v>
      </c>
      <c r="G122" s="52" t="s">
        <v>53</v>
      </c>
      <c r="H122" s="62" t="s">
        <v>81</v>
      </c>
      <c r="I122" s="62" t="s">
        <v>156</v>
      </c>
      <c r="J122" s="54" t="s">
        <v>155</v>
      </c>
      <c r="K122" s="103">
        <f>SUM(K123)</f>
        <v>150000</v>
      </c>
      <c r="L122" s="103">
        <f>SUM(L123)</f>
        <v>92378.13</v>
      </c>
      <c r="M122" s="55">
        <f>AVERAGE(L122/K122)*100</f>
        <v>61.585419999999999</v>
      </c>
      <c r="O122" s="280"/>
    </row>
    <row r="123" spans="1:15" s="19" customFormat="1" x14ac:dyDescent="0.2">
      <c r="A123" s="27"/>
      <c r="B123" s="27"/>
      <c r="C123" s="27"/>
      <c r="D123" s="27"/>
      <c r="E123" s="27"/>
      <c r="F123" s="27" t="s">
        <v>31</v>
      </c>
      <c r="G123" s="27" t="s">
        <v>31</v>
      </c>
      <c r="H123" s="28"/>
      <c r="I123" s="37">
        <v>32</v>
      </c>
      <c r="J123" s="34" t="s">
        <v>12</v>
      </c>
      <c r="K123" s="104">
        <f>SUM(K124)</f>
        <v>150000</v>
      </c>
      <c r="L123" s="104">
        <f>SUM(L124)</f>
        <v>92378.13</v>
      </c>
      <c r="M123" s="29">
        <f>AVERAGE(L123/K123)*100</f>
        <v>61.585419999999999</v>
      </c>
      <c r="O123" s="35"/>
    </row>
    <row r="124" spans="1:15" s="19" customFormat="1" x14ac:dyDescent="0.2">
      <c r="A124" s="27">
        <v>1</v>
      </c>
      <c r="B124" s="27"/>
      <c r="C124" s="27"/>
      <c r="D124" s="27"/>
      <c r="E124" s="27"/>
      <c r="F124" s="27" t="s">
        <v>31</v>
      </c>
      <c r="G124" s="27" t="s">
        <v>31</v>
      </c>
      <c r="H124" s="28"/>
      <c r="I124" s="37">
        <v>323</v>
      </c>
      <c r="J124" s="34" t="s">
        <v>15</v>
      </c>
      <c r="K124" s="108">
        <v>150000</v>
      </c>
      <c r="L124" s="108">
        <v>92378.13</v>
      </c>
      <c r="M124" s="29">
        <f>AVERAGE(L124/K124)*100</f>
        <v>61.585419999999999</v>
      </c>
      <c r="O124" s="35"/>
    </row>
    <row r="125" spans="1:15" s="96" customFormat="1" x14ac:dyDescent="0.2">
      <c r="A125" s="91"/>
      <c r="B125" s="91"/>
      <c r="C125" s="91"/>
      <c r="D125" s="91"/>
      <c r="E125" s="91"/>
      <c r="F125" s="91"/>
      <c r="G125" s="91"/>
      <c r="H125" s="92"/>
      <c r="I125" s="93">
        <v>3232</v>
      </c>
      <c r="J125" s="94" t="s">
        <v>501</v>
      </c>
      <c r="K125" s="133"/>
      <c r="L125" s="133">
        <v>92378.13</v>
      </c>
      <c r="M125" s="95"/>
      <c r="O125" s="129"/>
    </row>
    <row r="126" spans="1:15" s="23" customFormat="1" x14ac:dyDescent="0.2">
      <c r="A126" s="52">
        <v>1</v>
      </c>
      <c r="B126" s="52"/>
      <c r="C126" s="52">
        <v>3</v>
      </c>
      <c r="D126" s="52"/>
      <c r="E126" s="52"/>
      <c r="F126" s="52" t="s">
        <v>53</v>
      </c>
      <c r="G126" s="52" t="s">
        <v>53</v>
      </c>
      <c r="H126" s="62" t="s">
        <v>81</v>
      </c>
      <c r="I126" s="62" t="s">
        <v>157</v>
      </c>
      <c r="J126" s="54" t="s">
        <v>158</v>
      </c>
      <c r="K126" s="103">
        <f>SUM(K127)</f>
        <v>900000</v>
      </c>
      <c r="L126" s="103">
        <f>SUM(L127)</f>
        <v>890761.15</v>
      </c>
      <c r="M126" s="55">
        <f>AVERAGE(L126/K126)*100</f>
        <v>98.973461111111121</v>
      </c>
      <c r="O126" s="31"/>
    </row>
    <row r="127" spans="1:15" s="23" customFormat="1" x14ac:dyDescent="0.2">
      <c r="A127" s="27"/>
      <c r="B127" s="27"/>
      <c r="C127" s="27"/>
      <c r="D127" s="27"/>
      <c r="E127" s="27"/>
      <c r="F127" s="27" t="s">
        <v>31</v>
      </c>
      <c r="G127" s="27" t="s">
        <v>31</v>
      </c>
      <c r="H127" s="28"/>
      <c r="I127" s="37">
        <v>32</v>
      </c>
      <c r="J127" s="34" t="s">
        <v>12</v>
      </c>
      <c r="K127" s="104">
        <f>SUM(K128)</f>
        <v>900000</v>
      </c>
      <c r="L127" s="104">
        <f>SUM(L128)</f>
        <v>890761.15</v>
      </c>
      <c r="M127" s="29">
        <f>AVERAGE(L127/K127)*100</f>
        <v>98.973461111111121</v>
      </c>
      <c r="O127" s="31"/>
    </row>
    <row r="128" spans="1:15" s="23" customFormat="1" x14ac:dyDescent="0.2">
      <c r="A128" s="27">
        <v>1</v>
      </c>
      <c r="B128" s="27"/>
      <c r="C128" s="27">
        <v>3</v>
      </c>
      <c r="D128" s="27"/>
      <c r="E128" s="27"/>
      <c r="F128" s="27" t="s">
        <v>31</v>
      </c>
      <c r="G128" s="27" t="s">
        <v>31</v>
      </c>
      <c r="H128" s="28"/>
      <c r="I128" s="37">
        <v>322</v>
      </c>
      <c r="J128" s="40" t="s">
        <v>400</v>
      </c>
      <c r="K128" s="105">
        <v>900000</v>
      </c>
      <c r="L128" s="105">
        <v>890761.15</v>
      </c>
      <c r="M128" s="29">
        <f>AVERAGE(L128/K128)*100</f>
        <v>98.973461111111121</v>
      </c>
      <c r="O128" s="31"/>
    </row>
    <row r="129" spans="1:15" s="130" customFormat="1" x14ac:dyDescent="0.2">
      <c r="A129" s="91"/>
      <c r="B129" s="91"/>
      <c r="C129" s="91"/>
      <c r="D129" s="91"/>
      <c r="E129" s="91"/>
      <c r="F129" s="91"/>
      <c r="G129" s="91"/>
      <c r="H129" s="92"/>
      <c r="I129" s="93">
        <v>3223</v>
      </c>
      <c r="J129" s="94" t="s">
        <v>497</v>
      </c>
      <c r="K129" s="106"/>
      <c r="L129" s="106">
        <v>890761.15</v>
      </c>
      <c r="M129" s="95"/>
      <c r="O129" s="138"/>
    </row>
    <row r="130" spans="1:15" s="23" customFormat="1" x14ac:dyDescent="0.2">
      <c r="A130" s="52">
        <v>1</v>
      </c>
      <c r="B130" s="52"/>
      <c r="C130" s="52"/>
      <c r="D130" s="52"/>
      <c r="E130" s="52"/>
      <c r="F130" s="52" t="s">
        <v>53</v>
      </c>
      <c r="G130" s="52" t="s">
        <v>53</v>
      </c>
      <c r="H130" s="62" t="s">
        <v>81</v>
      </c>
      <c r="I130" s="62" t="s">
        <v>159</v>
      </c>
      <c r="J130" s="54" t="s">
        <v>160</v>
      </c>
      <c r="K130" s="103">
        <f>SUM(K131)</f>
        <v>80000</v>
      </c>
      <c r="L130" s="103">
        <f>SUM(L131)</f>
        <v>71037.5</v>
      </c>
      <c r="M130" s="55">
        <f>AVERAGE(L130/K130)*100</f>
        <v>88.796875</v>
      </c>
      <c r="O130" s="31"/>
    </row>
    <row r="131" spans="1:15" s="23" customFormat="1" x14ac:dyDescent="0.2">
      <c r="A131" s="27"/>
      <c r="B131" s="27"/>
      <c r="C131" s="27"/>
      <c r="D131" s="27"/>
      <c r="E131" s="27"/>
      <c r="F131" s="27" t="s">
        <v>31</v>
      </c>
      <c r="G131" s="27" t="s">
        <v>31</v>
      </c>
      <c r="H131" s="28"/>
      <c r="I131" s="37">
        <v>32</v>
      </c>
      <c r="J131" s="34" t="s">
        <v>12</v>
      </c>
      <c r="K131" s="114">
        <f>SUM(K132)</f>
        <v>80000</v>
      </c>
      <c r="L131" s="114">
        <f>SUM(L132)</f>
        <v>71037.5</v>
      </c>
      <c r="M131" s="29">
        <f>AVERAGE(L131/K131)*100</f>
        <v>88.796875</v>
      </c>
      <c r="O131" s="31"/>
    </row>
    <row r="132" spans="1:15" s="23" customFormat="1" x14ac:dyDescent="0.2">
      <c r="A132" s="27">
        <v>1</v>
      </c>
      <c r="B132" s="27"/>
      <c r="C132" s="27"/>
      <c r="D132" s="27"/>
      <c r="E132" s="27"/>
      <c r="F132" s="27" t="s">
        <v>31</v>
      </c>
      <c r="G132" s="27" t="s">
        <v>31</v>
      </c>
      <c r="H132" s="28"/>
      <c r="I132" s="37">
        <v>329</v>
      </c>
      <c r="J132" s="40" t="s">
        <v>397</v>
      </c>
      <c r="K132" s="105">
        <v>80000</v>
      </c>
      <c r="L132" s="105">
        <v>71037.5</v>
      </c>
      <c r="M132" s="29">
        <f>AVERAGE(L132/K132)*100</f>
        <v>88.796875</v>
      </c>
      <c r="O132" s="31"/>
    </row>
    <row r="133" spans="1:15" s="130" customFormat="1" x14ac:dyDescent="0.2">
      <c r="A133" s="91"/>
      <c r="B133" s="91"/>
      <c r="C133" s="91"/>
      <c r="D133" s="91"/>
      <c r="E133" s="91"/>
      <c r="F133" s="91"/>
      <c r="G133" s="91"/>
      <c r="H133" s="92"/>
      <c r="I133" s="93">
        <v>3299</v>
      </c>
      <c r="J133" s="94" t="s">
        <v>397</v>
      </c>
      <c r="K133" s="106"/>
      <c r="L133" s="106">
        <v>71037.5</v>
      </c>
      <c r="M133" s="95"/>
      <c r="O133" s="138"/>
    </row>
    <row r="134" spans="1:15" s="23" customFormat="1" x14ac:dyDescent="0.2">
      <c r="A134" s="52">
        <v>1</v>
      </c>
      <c r="B134" s="52"/>
      <c r="C134" s="52">
        <v>3</v>
      </c>
      <c r="D134" s="52">
        <v>4</v>
      </c>
      <c r="E134" s="52"/>
      <c r="F134" s="52"/>
      <c r="G134" s="52" t="s">
        <v>53</v>
      </c>
      <c r="H134" s="62" t="s">
        <v>78</v>
      </c>
      <c r="I134" s="62" t="s">
        <v>161</v>
      </c>
      <c r="J134" s="54" t="s">
        <v>162</v>
      </c>
      <c r="K134" s="103">
        <f>SUM(K135)</f>
        <v>1150000</v>
      </c>
      <c r="L134" s="103">
        <f>SUM(L135)</f>
        <v>1006997.34</v>
      </c>
      <c r="M134" s="55">
        <f>AVERAGE(L134/K134)*100</f>
        <v>87.564986086956523</v>
      </c>
      <c r="O134" s="31"/>
    </row>
    <row r="135" spans="1:15" s="19" customFormat="1" x14ac:dyDescent="0.2">
      <c r="A135" s="27"/>
      <c r="B135" s="27"/>
      <c r="C135" s="27"/>
      <c r="D135" s="27"/>
      <c r="E135" s="27"/>
      <c r="F135" s="27" t="s">
        <v>31</v>
      </c>
      <c r="G135" s="27" t="s">
        <v>31</v>
      </c>
      <c r="H135" s="28"/>
      <c r="I135" s="37">
        <v>32</v>
      </c>
      <c r="J135" s="34" t="s">
        <v>12</v>
      </c>
      <c r="K135" s="104">
        <f>SUM(K136)</f>
        <v>1150000</v>
      </c>
      <c r="L135" s="104">
        <f>SUM(L136)</f>
        <v>1006997.34</v>
      </c>
      <c r="M135" s="29">
        <f>AVERAGE(L135/K135)*100</f>
        <v>87.564986086956523</v>
      </c>
      <c r="O135" s="35"/>
    </row>
    <row r="136" spans="1:15" s="19" customFormat="1" x14ac:dyDescent="0.2">
      <c r="A136" s="27">
        <v>1</v>
      </c>
      <c r="B136" s="27"/>
      <c r="C136" s="27">
        <v>3</v>
      </c>
      <c r="D136" s="27">
        <v>4</v>
      </c>
      <c r="E136" s="27"/>
      <c r="F136" s="27"/>
      <c r="G136" s="27" t="s">
        <v>31</v>
      </c>
      <c r="H136" s="28"/>
      <c r="I136" s="37">
        <v>323</v>
      </c>
      <c r="J136" s="34" t="s">
        <v>15</v>
      </c>
      <c r="K136" s="105">
        <v>1150000</v>
      </c>
      <c r="L136" s="105">
        <v>1006997.34</v>
      </c>
      <c r="M136" s="29">
        <f>AVERAGE(L136/K136)*100</f>
        <v>87.564986086956523</v>
      </c>
      <c r="O136" s="35"/>
    </row>
    <row r="137" spans="1:15" s="96" customFormat="1" x14ac:dyDescent="0.2">
      <c r="A137" s="91"/>
      <c r="B137" s="91"/>
      <c r="C137" s="91"/>
      <c r="D137" s="91"/>
      <c r="E137" s="91"/>
      <c r="F137" s="91"/>
      <c r="G137" s="91"/>
      <c r="H137" s="92"/>
      <c r="I137" s="93">
        <v>3232</v>
      </c>
      <c r="J137" s="94" t="s">
        <v>501</v>
      </c>
      <c r="K137" s="106"/>
      <c r="L137" s="106">
        <v>1006997.34</v>
      </c>
      <c r="M137" s="95"/>
      <c r="O137" s="129"/>
    </row>
    <row r="138" spans="1:15" s="19" customFormat="1" x14ac:dyDescent="0.2">
      <c r="A138" s="52"/>
      <c r="B138" s="52"/>
      <c r="C138" s="52">
        <v>3</v>
      </c>
      <c r="D138" s="52">
        <v>4</v>
      </c>
      <c r="E138" s="52"/>
      <c r="F138" s="52" t="s">
        <v>53</v>
      </c>
      <c r="G138" s="52" t="s">
        <v>53</v>
      </c>
      <c r="H138" s="62" t="s">
        <v>78</v>
      </c>
      <c r="I138" s="62" t="s">
        <v>163</v>
      </c>
      <c r="J138" s="54" t="s">
        <v>164</v>
      </c>
      <c r="K138" s="103">
        <f>SUM(K139)</f>
        <v>650000</v>
      </c>
      <c r="L138" s="103">
        <f>SUM(L139)</f>
        <v>572181.56000000006</v>
      </c>
      <c r="M138" s="55">
        <f>AVERAGE(L138/K138)*100</f>
        <v>88.027932307692311</v>
      </c>
      <c r="O138" s="35"/>
    </row>
    <row r="139" spans="1:15" s="19" customFormat="1" x14ac:dyDescent="0.2">
      <c r="A139" s="27"/>
      <c r="B139" s="27"/>
      <c r="C139" s="27"/>
      <c r="D139" s="27"/>
      <c r="E139" s="27"/>
      <c r="F139" s="27" t="s">
        <v>31</v>
      </c>
      <c r="G139" s="27" t="s">
        <v>31</v>
      </c>
      <c r="H139" s="28"/>
      <c r="I139" s="37">
        <v>32</v>
      </c>
      <c r="J139" s="34" t="s">
        <v>12</v>
      </c>
      <c r="K139" s="104">
        <f>SUM(K140)</f>
        <v>650000</v>
      </c>
      <c r="L139" s="104">
        <f>SUM(L140)</f>
        <v>572181.56000000006</v>
      </c>
      <c r="M139" s="29">
        <f>AVERAGE(L139/K139)*100</f>
        <v>88.027932307692311</v>
      </c>
      <c r="O139" s="35"/>
    </row>
    <row r="140" spans="1:15" s="19" customFormat="1" x14ac:dyDescent="0.2">
      <c r="A140" s="27"/>
      <c r="B140" s="27"/>
      <c r="C140" s="27">
        <v>3</v>
      </c>
      <c r="D140" s="27">
        <v>4</v>
      </c>
      <c r="E140" s="27"/>
      <c r="F140" s="27" t="s">
        <v>31</v>
      </c>
      <c r="G140" s="27" t="s">
        <v>31</v>
      </c>
      <c r="H140" s="28"/>
      <c r="I140" s="37">
        <v>323</v>
      </c>
      <c r="J140" s="34" t="s">
        <v>15</v>
      </c>
      <c r="K140" s="105">
        <v>650000</v>
      </c>
      <c r="L140" s="105">
        <v>572181.56000000006</v>
      </c>
      <c r="M140" s="29">
        <f>AVERAGE(L140/K140)*100</f>
        <v>88.027932307692311</v>
      </c>
      <c r="O140" s="35"/>
    </row>
    <row r="141" spans="1:15" s="96" customFormat="1" x14ac:dyDescent="0.2">
      <c r="A141" s="91"/>
      <c r="B141" s="91"/>
      <c r="C141" s="91"/>
      <c r="D141" s="91"/>
      <c r="E141" s="91"/>
      <c r="F141" s="91"/>
      <c r="G141" s="91"/>
      <c r="H141" s="92"/>
      <c r="I141" s="93">
        <v>3232</v>
      </c>
      <c r="J141" s="94" t="s">
        <v>501</v>
      </c>
      <c r="K141" s="106"/>
      <c r="L141" s="106">
        <v>572181.56000000006</v>
      </c>
      <c r="M141" s="95"/>
      <c r="O141" s="129"/>
    </row>
    <row r="142" spans="1:15" s="19" customFormat="1" x14ac:dyDescent="0.2">
      <c r="A142" s="52">
        <v>1</v>
      </c>
      <c r="B142" s="52"/>
      <c r="C142" s="52"/>
      <c r="D142" s="52"/>
      <c r="E142" s="52"/>
      <c r="F142" s="52" t="s">
        <v>53</v>
      </c>
      <c r="G142" s="52" t="s">
        <v>53</v>
      </c>
      <c r="H142" s="62" t="s">
        <v>83</v>
      </c>
      <c r="I142" s="62" t="s">
        <v>165</v>
      </c>
      <c r="J142" s="54" t="s">
        <v>166</v>
      </c>
      <c r="K142" s="103">
        <f>SUM(K143)</f>
        <v>20000</v>
      </c>
      <c r="L142" s="103">
        <f>SUM(L143)</f>
        <v>8399</v>
      </c>
      <c r="M142" s="55">
        <f>AVERAGE(L142/K142)*100</f>
        <v>41.994999999999997</v>
      </c>
      <c r="O142" s="35"/>
    </row>
    <row r="143" spans="1:15" s="19" customFormat="1" x14ac:dyDescent="0.2">
      <c r="A143" s="27"/>
      <c r="B143" s="27"/>
      <c r="C143" s="27"/>
      <c r="D143" s="27"/>
      <c r="E143" s="27"/>
      <c r="F143" s="27" t="s">
        <v>31</v>
      </c>
      <c r="G143" s="27" t="s">
        <v>31</v>
      </c>
      <c r="H143" s="28"/>
      <c r="I143" s="37">
        <v>32</v>
      </c>
      <c r="J143" s="34" t="s">
        <v>12</v>
      </c>
      <c r="K143" s="104">
        <f>SUM(K144)</f>
        <v>20000</v>
      </c>
      <c r="L143" s="104">
        <f>SUM(L144)</f>
        <v>8399</v>
      </c>
      <c r="M143" s="29">
        <f>AVERAGE(L143/K143)*100</f>
        <v>41.994999999999997</v>
      </c>
      <c r="O143" s="35"/>
    </row>
    <row r="144" spans="1:15" s="19" customFormat="1" x14ac:dyDescent="0.2">
      <c r="A144" s="27">
        <v>1</v>
      </c>
      <c r="B144" s="27"/>
      <c r="C144" s="27"/>
      <c r="D144" s="27"/>
      <c r="E144" s="27"/>
      <c r="F144" s="27" t="s">
        <v>31</v>
      </c>
      <c r="G144" s="27" t="s">
        <v>31</v>
      </c>
      <c r="H144" s="28"/>
      <c r="I144" s="37">
        <v>323</v>
      </c>
      <c r="J144" s="34" t="s">
        <v>15</v>
      </c>
      <c r="K144" s="104">
        <v>20000</v>
      </c>
      <c r="L144" s="104">
        <v>8399</v>
      </c>
      <c r="M144" s="29">
        <f>AVERAGE(L144/K144)*100</f>
        <v>41.994999999999997</v>
      </c>
      <c r="O144" s="35"/>
    </row>
    <row r="145" spans="1:15" s="96" customFormat="1" x14ac:dyDescent="0.2">
      <c r="A145" s="91"/>
      <c r="B145" s="91"/>
      <c r="C145" s="91"/>
      <c r="D145" s="91"/>
      <c r="E145" s="91"/>
      <c r="F145" s="91"/>
      <c r="G145" s="91"/>
      <c r="H145" s="92"/>
      <c r="I145" s="93">
        <v>3232</v>
      </c>
      <c r="J145" s="94" t="s">
        <v>501</v>
      </c>
      <c r="K145" s="133"/>
      <c r="L145" s="133">
        <v>8399</v>
      </c>
      <c r="M145" s="95"/>
      <c r="O145" s="129"/>
    </row>
    <row r="146" spans="1:15" s="19" customFormat="1" x14ac:dyDescent="0.2">
      <c r="A146" s="52">
        <v>1</v>
      </c>
      <c r="B146" s="52"/>
      <c r="C146" s="52"/>
      <c r="D146" s="52"/>
      <c r="E146" s="52"/>
      <c r="F146" s="52" t="s">
        <v>53</v>
      </c>
      <c r="G146" s="52" t="s">
        <v>53</v>
      </c>
      <c r="H146" s="62" t="s">
        <v>78</v>
      </c>
      <c r="I146" s="62" t="s">
        <v>167</v>
      </c>
      <c r="J146" s="54" t="s">
        <v>168</v>
      </c>
      <c r="K146" s="103">
        <f>SUM(K147)</f>
        <v>50000</v>
      </c>
      <c r="L146" s="103">
        <f>SUM(L147)</f>
        <v>38662.589999999997</v>
      </c>
      <c r="M146" s="55">
        <f>AVERAGE(L146/K146)*100</f>
        <v>77.325179999999989</v>
      </c>
      <c r="O146" s="35"/>
    </row>
    <row r="147" spans="1:15" s="19" customFormat="1" x14ac:dyDescent="0.2">
      <c r="A147" s="27"/>
      <c r="B147" s="27"/>
      <c r="C147" s="27"/>
      <c r="D147" s="27"/>
      <c r="E147" s="27"/>
      <c r="F147" s="27" t="s">
        <v>31</v>
      </c>
      <c r="G147" s="27" t="s">
        <v>31</v>
      </c>
      <c r="H147" s="28"/>
      <c r="I147" s="37">
        <v>32</v>
      </c>
      <c r="J147" s="34" t="s">
        <v>12</v>
      </c>
      <c r="K147" s="104">
        <f>SUM(K148)</f>
        <v>50000</v>
      </c>
      <c r="L147" s="104">
        <f>SUM(L148)</f>
        <v>38662.589999999997</v>
      </c>
      <c r="M147" s="29">
        <f>AVERAGE(L147/K147)*100</f>
        <v>77.325179999999989</v>
      </c>
      <c r="O147" s="35"/>
    </row>
    <row r="148" spans="1:15" s="19" customFormat="1" x14ac:dyDescent="0.2">
      <c r="A148" s="27">
        <v>1</v>
      </c>
      <c r="B148" s="27"/>
      <c r="C148" s="27"/>
      <c r="D148" s="27"/>
      <c r="E148" s="27"/>
      <c r="F148" s="27" t="s">
        <v>31</v>
      </c>
      <c r="G148" s="27" t="s">
        <v>31</v>
      </c>
      <c r="H148" s="28"/>
      <c r="I148" s="37">
        <v>323</v>
      </c>
      <c r="J148" s="34" t="s">
        <v>15</v>
      </c>
      <c r="K148" s="104">
        <v>50000</v>
      </c>
      <c r="L148" s="104">
        <v>38662.589999999997</v>
      </c>
      <c r="M148" s="29">
        <f>AVERAGE(L148/K148)*100</f>
        <v>77.325179999999989</v>
      </c>
      <c r="O148" s="35"/>
    </row>
    <row r="149" spans="1:15" s="96" customFormat="1" x14ac:dyDescent="0.2">
      <c r="A149" s="91"/>
      <c r="B149" s="91"/>
      <c r="C149" s="91"/>
      <c r="D149" s="91"/>
      <c r="E149" s="91"/>
      <c r="F149" s="91"/>
      <c r="G149" s="91"/>
      <c r="H149" s="92"/>
      <c r="I149" s="93">
        <v>3232</v>
      </c>
      <c r="J149" s="94" t="s">
        <v>501</v>
      </c>
      <c r="K149" s="133"/>
      <c r="L149" s="133">
        <v>38662.589999999997</v>
      </c>
      <c r="M149" s="95"/>
      <c r="O149" s="129"/>
    </row>
    <row r="150" spans="1:15" s="19" customFormat="1" x14ac:dyDescent="0.2">
      <c r="A150" s="52">
        <v>1</v>
      </c>
      <c r="B150" s="52"/>
      <c r="C150" s="52"/>
      <c r="D150" s="52"/>
      <c r="E150" s="52"/>
      <c r="F150" s="52" t="s">
        <v>53</v>
      </c>
      <c r="G150" s="52" t="s">
        <v>53</v>
      </c>
      <c r="H150" s="62" t="s">
        <v>78</v>
      </c>
      <c r="I150" s="62" t="s">
        <v>169</v>
      </c>
      <c r="J150" s="54" t="s">
        <v>170</v>
      </c>
      <c r="K150" s="103">
        <f>SUM(K151)</f>
        <v>5000</v>
      </c>
      <c r="L150" s="103">
        <f>SUM(L151)</f>
        <v>625.01</v>
      </c>
      <c r="M150" s="55">
        <f>AVERAGE(L150/K150)*100</f>
        <v>12.5002</v>
      </c>
      <c r="O150" s="35"/>
    </row>
    <row r="151" spans="1:15" s="19" customFormat="1" x14ac:dyDescent="0.2">
      <c r="A151" s="27"/>
      <c r="B151" s="27"/>
      <c r="C151" s="27"/>
      <c r="D151" s="27"/>
      <c r="E151" s="27"/>
      <c r="F151" s="27" t="s">
        <v>31</v>
      </c>
      <c r="G151" s="27" t="s">
        <v>31</v>
      </c>
      <c r="H151" s="28"/>
      <c r="I151" s="37">
        <v>32</v>
      </c>
      <c r="J151" s="34" t="s">
        <v>12</v>
      </c>
      <c r="K151" s="104">
        <f>SUM(K152)</f>
        <v>5000</v>
      </c>
      <c r="L151" s="104">
        <f>SUM(L152)</f>
        <v>625.01</v>
      </c>
      <c r="M151" s="29">
        <f>AVERAGE(L151/K151)*100</f>
        <v>12.5002</v>
      </c>
      <c r="O151" s="35"/>
    </row>
    <row r="152" spans="1:15" s="19" customFormat="1" x14ac:dyDescent="0.2">
      <c r="A152" s="27">
        <v>1</v>
      </c>
      <c r="B152" s="27"/>
      <c r="C152" s="27"/>
      <c r="D152" s="27"/>
      <c r="E152" s="27"/>
      <c r="F152" s="27" t="s">
        <v>31</v>
      </c>
      <c r="G152" s="27" t="s">
        <v>31</v>
      </c>
      <c r="H152" s="28"/>
      <c r="I152" s="37">
        <v>323</v>
      </c>
      <c r="J152" s="34" t="s">
        <v>15</v>
      </c>
      <c r="K152" s="104">
        <v>5000</v>
      </c>
      <c r="L152" s="104">
        <v>625.01</v>
      </c>
      <c r="M152" s="29">
        <f>AVERAGE(L152/K152)*100</f>
        <v>12.5002</v>
      </c>
      <c r="O152" s="35"/>
    </row>
    <row r="153" spans="1:15" s="96" customFormat="1" x14ac:dyDescent="0.2">
      <c r="A153" s="91"/>
      <c r="B153" s="91"/>
      <c r="C153" s="91"/>
      <c r="D153" s="91"/>
      <c r="E153" s="91"/>
      <c r="F153" s="91"/>
      <c r="G153" s="91"/>
      <c r="H153" s="92"/>
      <c r="I153" s="93">
        <v>3232</v>
      </c>
      <c r="J153" s="94" t="s">
        <v>501</v>
      </c>
      <c r="K153" s="133"/>
      <c r="L153" s="133">
        <v>625.01</v>
      </c>
      <c r="M153" s="95"/>
      <c r="O153" s="129"/>
    </row>
    <row r="154" spans="1:15" s="19" customFormat="1" x14ac:dyDescent="0.2">
      <c r="A154" s="52">
        <v>1</v>
      </c>
      <c r="B154" s="52"/>
      <c r="C154" s="52">
        <v>3</v>
      </c>
      <c r="D154" s="52"/>
      <c r="E154" s="52"/>
      <c r="F154" s="52" t="s">
        <v>53</v>
      </c>
      <c r="G154" s="52" t="s">
        <v>53</v>
      </c>
      <c r="H154" s="62" t="s">
        <v>78</v>
      </c>
      <c r="I154" s="62" t="s">
        <v>425</v>
      </c>
      <c r="J154" s="54" t="s">
        <v>426</v>
      </c>
      <c r="K154" s="103">
        <f>SUM(K155)</f>
        <v>30000</v>
      </c>
      <c r="L154" s="103">
        <f>SUM(L155)</f>
        <v>25147.26</v>
      </c>
      <c r="M154" s="55">
        <f>AVERAGE(L154/K154)*100</f>
        <v>83.82419999999999</v>
      </c>
      <c r="O154" s="35"/>
    </row>
    <row r="155" spans="1:15" s="19" customFormat="1" x14ac:dyDescent="0.2">
      <c r="A155" s="27"/>
      <c r="B155" s="27"/>
      <c r="C155" s="27"/>
      <c r="D155" s="27"/>
      <c r="E155" s="27"/>
      <c r="F155" s="27"/>
      <c r="G155" s="27"/>
      <c r="H155" s="28"/>
      <c r="I155" s="37">
        <v>32</v>
      </c>
      <c r="J155" s="34" t="s">
        <v>12</v>
      </c>
      <c r="K155" s="104">
        <f>SUM(K156)</f>
        <v>30000</v>
      </c>
      <c r="L155" s="104">
        <f>SUM(L156)</f>
        <v>25147.26</v>
      </c>
      <c r="M155" s="29">
        <f>AVERAGE(L155/K155)*100</f>
        <v>83.82419999999999</v>
      </c>
      <c r="O155" s="35"/>
    </row>
    <row r="156" spans="1:15" s="19" customFormat="1" x14ac:dyDescent="0.2">
      <c r="A156" s="27">
        <v>1</v>
      </c>
      <c r="B156" s="27"/>
      <c r="C156" s="27">
        <v>3</v>
      </c>
      <c r="D156" s="27"/>
      <c r="E156" s="27"/>
      <c r="F156" s="27"/>
      <c r="G156" s="27"/>
      <c r="H156" s="28"/>
      <c r="I156" s="37">
        <v>323</v>
      </c>
      <c r="J156" s="40" t="s">
        <v>15</v>
      </c>
      <c r="K156" s="104">
        <v>30000</v>
      </c>
      <c r="L156" s="104">
        <v>25147.26</v>
      </c>
      <c r="M156" s="29">
        <f>AVERAGE(L156/K156)*100</f>
        <v>83.82419999999999</v>
      </c>
      <c r="O156" s="35"/>
    </row>
    <row r="157" spans="1:15" s="96" customFormat="1" x14ac:dyDescent="0.2">
      <c r="A157" s="91"/>
      <c r="B157" s="91"/>
      <c r="C157" s="91"/>
      <c r="D157" s="91"/>
      <c r="E157" s="91"/>
      <c r="F157" s="91"/>
      <c r="G157" s="91"/>
      <c r="H157" s="92"/>
      <c r="I157" s="93">
        <v>3232</v>
      </c>
      <c r="J157" s="94" t="s">
        <v>501</v>
      </c>
      <c r="K157" s="133"/>
      <c r="L157" s="133">
        <v>25147.26</v>
      </c>
      <c r="M157" s="95"/>
      <c r="O157" s="129"/>
    </row>
    <row r="158" spans="1:15" s="19" customFormat="1" x14ac:dyDescent="0.2">
      <c r="A158" s="77"/>
      <c r="B158" s="77"/>
      <c r="C158" s="77"/>
      <c r="D158" s="77"/>
      <c r="E158" s="77"/>
      <c r="F158" s="77"/>
      <c r="G158" s="77"/>
      <c r="H158" s="75" t="s">
        <v>51</v>
      </c>
      <c r="I158" s="51" t="s">
        <v>181</v>
      </c>
      <c r="J158" s="76"/>
      <c r="K158" s="115">
        <f>SUM(K160+K164+K168+K172+K194+K203+K207+K212)</f>
        <v>500015</v>
      </c>
      <c r="L158" s="115">
        <f>SUM(L160+L164+L168+L172+L194+L203+L207+L212)</f>
        <v>393041.46</v>
      </c>
      <c r="M158" s="50">
        <f t="shared" ref="M158" si="6">AVERAGE(L158/K158)*100</f>
        <v>78.605933821985346</v>
      </c>
      <c r="O158" s="35"/>
    </row>
    <row r="159" spans="1:15" s="19" customFormat="1" x14ac:dyDescent="0.2">
      <c r="A159" s="67">
        <v>1</v>
      </c>
      <c r="B159" s="67"/>
      <c r="C159" s="67"/>
      <c r="D159" s="67"/>
      <c r="E159" s="67"/>
      <c r="F159" s="67" t="s">
        <v>53</v>
      </c>
      <c r="G159" s="67" t="s">
        <v>53</v>
      </c>
      <c r="H159" s="68"/>
      <c r="I159" s="69" t="s">
        <v>77</v>
      </c>
      <c r="J159" s="70" t="s">
        <v>171</v>
      </c>
      <c r="K159" s="109">
        <f>SUM(K160+K164+K168+K172)</f>
        <v>110000</v>
      </c>
      <c r="L159" s="109">
        <f>SUM(L160+L164+L168+L172)</f>
        <v>43972.24</v>
      </c>
      <c r="M159" s="60">
        <f>AVERAGE(L159/K159)*100</f>
        <v>39.974763636363633</v>
      </c>
      <c r="O159" s="35"/>
    </row>
    <row r="160" spans="1:15" s="23" customFormat="1" x14ac:dyDescent="0.2">
      <c r="A160" s="52">
        <v>1</v>
      </c>
      <c r="B160" s="52"/>
      <c r="C160" s="52"/>
      <c r="D160" s="52"/>
      <c r="E160" s="52"/>
      <c r="F160" s="52" t="s">
        <v>53</v>
      </c>
      <c r="G160" s="52" t="s">
        <v>53</v>
      </c>
      <c r="H160" s="62" t="s">
        <v>389</v>
      </c>
      <c r="I160" s="62" t="s">
        <v>79</v>
      </c>
      <c r="J160" s="54" t="s">
        <v>172</v>
      </c>
      <c r="K160" s="103">
        <f>SUM(K161)</f>
        <v>5000</v>
      </c>
      <c r="L160" s="103">
        <f>SUM(L161)</f>
        <v>0</v>
      </c>
      <c r="M160" s="55">
        <f>AVERAGE(L160/K160)*100</f>
        <v>0</v>
      </c>
      <c r="O160" s="31"/>
    </row>
    <row r="161" spans="1:15" s="19" customFormat="1" x14ac:dyDescent="0.2">
      <c r="A161" s="27"/>
      <c r="B161" s="27"/>
      <c r="C161" s="27"/>
      <c r="D161" s="27"/>
      <c r="E161" s="27"/>
      <c r="F161" s="27" t="s">
        <v>31</v>
      </c>
      <c r="G161" s="27" t="s">
        <v>31</v>
      </c>
      <c r="H161" s="28"/>
      <c r="I161" s="37">
        <v>32</v>
      </c>
      <c r="J161" s="34" t="s">
        <v>12</v>
      </c>
      <c r="K161" s="104">
        <f>SUM(K162)</f>
        <v>5000</v>
      </c>
      <c r="L161" s="104">
        <f>SUM(L162)</f>
        <v>0</v>
      </c>
      <c r="M161" s="29">
        <f>AVERAGE(L161/K161)*100</f>
        <v>0</v>
      </c>
      <c r="O161" s="35"/>
    </row>
    <row r="162" spans="1:15" s="19" customFormat="1" x14ac:dyDescent="0.2">
      <c r="A162" s="27">
        <v>1</v>
      </c>
      <c r="B162" s="27"/>
      <c r="C162" s="27"/>
      <c r="D162" s="27"/>
      <c r="E162" s="27"/>
      <c r="F162" s="27" t="s">
        <v>31</v>
      </c>
      <c r="G162" s="27" t="s">
        <v>31</v>
      </c>
      <c r="H162" s="28"/>
      <c r="I162" s="37">
        <v>329</v>
      </c>
      <c r="J162" s="40" t="s">
        <v>397</v>
      </c>
      <c r="K162" s="104">
        <v>5000</v>
      </c>
      <c r="L162" s="104">
        <v>0</v>
      </c>
      <c r="M162" s="29">
        <f>AVERAGE(L162/K162)*100</f>
        <v>0</v>
      </c>
      <c r="O162" s="35"/>
    </row>
    <row r="163" spans="1:15" s="96" customFormat="1" x14ac:dyDescent="0.2">
      <c r="A163" s="91"/>
      <c r="B163" s="91"/>
      <c r="C163" s="91"/>
      <c r="D163" s="91"/>
      <c r="E163" s="91"/>
      <c r="F163" s="91"/>
      <c r="G163" s="91"/>
      <c r="H163" s="92"/>
      <c r="I163" s="93">
        <v>3299</v>
      </c>
      <c r="J163" s="94" t="s">
        <v>397</v>
      </c>
      <c r="K163" s="133"/>
      <c r="L163" s="133">
        <v>0</v>
      </c>
      <c r="M163" s="95"/>
      <c r="O163" s="129"/>
    </row>
    <row r="164" spans="1:15" s="19" customFormat="1" x14ac:dyDescent="0.2">
      <c r="A164" s="52">
        <v>1</v>
      </c>
      <c r="B164" s="52"/>
      <c r="C164" s="52"/>
      <c r="D164" s="52"/>
      <c r="E164" s="52"/>
      <c r="F164" s="52" t="s">
        <v>53</v>
      </c>
      <c r="G164" s="52" t="s">
        <v>53</v>
      </c>
      <c r="H164" s="62" t="s">
        <v>389</v>
      </c>
      <c r="I164" s="53" t="s">
        <v>80</v>
      </c>
      <c r="J164" s="54" t="s">
        <v>173</v>
      </c>
      <c r="K164" s="103">
        <f>SUM(K165)</f>
        <v>20000</v>
      </c>
      <c r="L164" s="103">
        <f>SUM(L165)</f>
        <v>15400</v>
      </c>
      <c r="M164" s="55">
        <f>AVERAGE(L164/K164)*100</f>
        <v>77</v>
      </c>
      <c r="O164" s="35"/>
    </row>
    <row r="165" spans="1:15" s="19" customFormat="1" x14ac:dyDescent="0.2">
      <c r="A165" s="27"/>
      <c r="B165" s="27"/>
      <c r="C165" s="27"/>
      <c r="D165" s="27"/>
      <c r="E165" s="27"/>
      <c r="F165" s="27" t="s">
        <v>31</v>
      </c>
      <c r="G165" s="27" t="s">
        <v>31</v>
      </c>
      <c r="H165" s="28"/>
      <c r="I165" s="37">
        <v>32</v>
      </c>
      <c r="J165" s="34" t="s">
        <v>12</v>
      </c>
      <c r="K165" s="104">
        <f>SUM(K166)</f>
        <v>20000</v>
      </c>
      <c r="L165" s="104">
        <f>SUM(L166)</f>
        <v>15400</v>
      </c>
      <c r="M165" s="29">
        <f>AVERAGE(L165/K165)*100</f>
        <v>77</v>
      </c>
      <c r="O165" s="35"/>
    </row>
    <row r="166" spans="1:15" s="19" customFormat="1" x14ac:dyDescent="0.2">
      <c r="A166" s="27">
        <v>1</v>
      </c>
      <c r="B166" s="27"/>
      <c r="C166" s="27"/>
      <c r="D166" s="27"/>
      <c r="E166" s="27"/>
      <c r="F166" s="27" t="s">
        <v>31</v>
      </c>
      <c r="G166" s="27" t="s">
        <v>31</v>
      </c>
      <c r="H166" s="28"/>
      <c r="I166" s="37">
        <v>323</v>
      </c>
      <c r="J166" s="34" t="s">
        <v>15</v>
      </c>
      <c r="K166" s="104">
        <v>20000</v>
      </c>
      <c r="L166" s="104">
        <v>15400</v>
      </c>
      <c r="M166" s="29">
        <f>AVERAGE(L166/K166)*100</f>
        <v>77</v>
      </c>
      <c r="O166" s="35"/>
    </row>
    <row r="167" spans="1:15" s="96" customFormat="1" x14ac:dyDescent="0.2">
      <c r="A167" s="91"/>
      <c r="B167" s="91"/>
      <c r="C167" s="91"/>
      <c r="D167" s="91"/>
      <c r="E167" s="91"/>
      <c r="F167" s="91"/>
      <c r="G167" s="91"/>
      <c r="H167" s="92"/>
      <c r="I167" s="93">
        <v>3237</v>
      </c>
      <c r="J167" s="94" t="s">
        <v>487</v>
      </c>
      <c r="K167" s="133"/>
      <c r="L167" s="133">
        <v>15400</v>
      </c>
      <c r="M167" s="95"/>
      <c r="O167" s="129"/>
    </row>
    <row r="168" spans="1:15" s="23" customFormat="1" x14ac:dyDescent="0.2">
      <c r="A168" s="52">
        <v>1</v>
      </c>
      <c r="B168" s="52"/>
      <c r="C168" s="52"/>
      <c r="D168" s="52"/>
      <c r="E168" s="52"/>
      <c r="F168" s="52" t="s">
        <v>53</v>
      </c>
      <c r="G168" s="52" t="s">
        <v>53</v>
      </c>
      <c r="H168" s="62" t="s">
        <v>389</v>
      </c>
      <c r="I168" s="53" t="s">
        <v>82</v>
      </c>
      <c r="J168" s="54" t="s">
        <v>174</v>
      </c>
      <c r="K168" s="103">
        <f>SUM(K169)</f>
        <v>80000</v>
      </c>
      <c r="L168" s="103">
        <f>SUM(L169)</f>
        <v>28000</v>
      </c>
      <c r="M168" s="55">
        <f>AVERAGE(L168/K168)*100</f>
        <v>35</v>
      </c>
      <c r="O168" s="31"/>
    </row>
    <row r="169" spans="1:15" s="19" customFormat="1" x14ac:dyDescent="0.2">
      <c r="A169" s="27"/>
      <c r="B169" s="27"/>
      <c r="C169" s="27"/>
      <c r="D169" s="27"/>
      <c r="E169" s="27"/>
      <c r="F169" s="27" t="s">
        <v>31</v>
      </c>
      <c r="G169" s="27" t="s">
        <v>31</v>
      </c>
      <c r="H169" s="28"/>
      <c r="I169" s="37">
        <v>32</v>
      </c>
      <c r="J169" s="34" t="s">
        <v>12</v>
      </c>
      <c r="K169" s="104">
        <f>SUM(K170)</f>
        <v>80000</v>
      </c>
      <c r="L169" s="104">
        <f>SUM(L170)</f>
        <v>28000</v>
      </c>
      <c r="M169" s="29">
        <f>AVERAGE(L169/K169)*100</f>
        <v>35</v>
      </c>
      <c r="O169" s="35"/>
    </row>
    <row r="170" spans="1:15" s="19" customFormat="1" x14ac:dyDescent="0.2">
      <c r="A170" s="27">
        <v>1</v>
      </c>
      <c r="B170" s="27"/>
      <c r="C170" s="27"/>
      <c r="D170" s="27"/>
      <c r="E170" s="27"/>
      <c r="F170" s="27" t="s">
        <v>31</v>
      </c>
      <c r="G170" s="27" t="s">
        <v>31</v>
      </c>
      <c r="H170" s="28"/>
      <c r="I170" s="37">
        <v>323</v>
      </c>
      <c r="J170" s="34" t="s">
        <v>15</v>
      </c>
      <c r="K170" s="104">
        <v>80000</v>
      </c>
      <c r="L170" s="104">
        <v>28000</v>
      </c>
      <c r="M170" s="29">
        <f>AVERAGE(L170/K170)*100</f>
        <v>35</v>
      </c>
      <c r="O170" s="35"/>
    </row>
    <row r="171" spans="1:15" s="96" customFormat="1" x14ac:dyDescent="0.2">
      <c r="A171" s="91"/>
      <c r="B171" s="91"/>
      <c r="C171" s="91"/>
      <c r="D171" s="91"/>
      <c r="E171" s="91"/>
      <c r="F171" s="91"/>
      <c r="G171" s="91"/>
      <c r="H171" s="92"/>
      <c r="I171" s="93">
        <v>3237</v>
      </c>
      <c r="J171" s="94" t="s">
        <v>487</v>
      </c>
      <c r="K171" s="133"/>
      <c r="L171" s="133">
        <v>28000</v>
      </c>
      <c r="M171" s="95"/>
      <c r="O171" s="129"/>
    </row>
    <row r="172" spans="1:15" s="23" customFormat="1" x14ac:dyDescent="0.2">
      <c r="A172" s="52">
        <v>1</v>
      </c>
      <c r="B172" s="52"/>
      <c r="C172" s="52"/>
      <c r="D172" s="52"/>
      <c r="E172" s="52"/>
      <c r="F172" s="52" t="s">
        <v>53</v>
      </c>
      <c r="G172" s="52" t="s">
        <v>53</v>
      </c>
      <c r="H172" s="62" t="s">
        <v>389</v>
      </c>
      <c r="I172" s="53" t="s">
        <v>84</v>
      </c>
      <c r="J172" s="54" t="s">
        <v>175</v>
      </c>
      <c r="K172" s="103">
        <f>SUM(K173)</f>
        <v>5000</v>
      </c>
      <c r="L172" s="103">
        <f>SUM(L173)</f>
        <v>572.24</v>
      </c>
      <c r="M172" s="55">
        <f>AVERAGE(L172/K172)*100</f>
        <v>11.444800000000001</v>
      </c>
      <c r="O172" s="31"/>
    </row>
    <row r="173" spans="1:15" s="23" customFormat="1" x14ac:dyDescent="0.2">
      <c r="A173" s="27"/>
      <c r="B173" s="27"/>
      <c r="C173" s="27"/>
      <c r="D173" s="27"/>
      <c r="E173" s="27"/>
      <c r="F173" s="27" t="s">
        <v>31</v>
      </c>
      <c r="G173" s="27" t="s">
        <v>31</v>
      </c>
      <c r="H173" s="28"/>
      <c r="I173" s="37">
        <v>32</v>
      </c>
      <c r="J173" s="34" t="s">
        <v>12</v>
      </c>
      <c r="K173" s="104">
        <f>SUM(K174)</f>
        <v>5000</v>
      </c>
      <c r="L173" s="104">
        <f>SUM(L174)</f>
        <v>572.24</v>
      </c>
      <c r="M173" s="29">
        <f>AVERAGE(L173/K173)*100</f>
        <v>11.444800000000001</v>
      </c>
      <c r="O173" s="31"/>
    </row>
    <row r="174" spans="1:15" s="23" customFormat="1" x14ac:dyDescent="0.2">
      <c r="A174" s="27">
        <v>1</v>
      </c>
      <c r="B174" s="27"/>
      <c r="C174" s="27"/>
      <c r="D174" s="27"/>
      <c r="E174" s="27"/>
      <c r="F174" s="27" t="s">
        <v>31</v>
      </c>
      <c r="G174" s="27" t="s">
        <v>31</v>
      </c>
      <c r="H174" s="28"/>
      <c r="I174" s="37">
        <v>323</v>
      </c>
      <c r="J174" s="34" t="s">
        <v>15</v>
      </c>
      <c r="K174" s="104">
        <v>5000</v>
      </c>
      <c r="L174" s="104">
        <v>572.24</v>
      </c>
      <c r="M174" s="29">
        <f>AVERAGE(L174/K174)*100</f>
        <v>11.444800000000001</v>
      </c>
      <c r="O174" s="31"/>
    </row>
    <row r="175" spans="1:15" s="130" customFormat="1" x14ac:dyDescent="0.2">
      <c r="A175" s="91"/>
      <c r="B175" s="91"/>
      <c r="C175" s="91"/>
      <c r="D175" s="91"/>
      <c r="E175" s="91"/>
      <c r="F175" s="91"/>
      <c r="G175" s="91"/>
      <c r="H175" s="92"/>
      <c r="I175" s="93">
        <v>3237</v>
      </c>
      <c r="J175" s="94" t="s">
        <v>487</v>
      </c>
      <c r="K175" s="133"/>
      <c r="L175" s="133">
        <v>572.24</v>
      </c>
      <c r="M175" s="95"/>
      <c r="O175" s="138"/>
    </row>
    <row r="176" spans="1:15" s="19" customFormat="1" x14ac:dyDescent="0.2">
      <c r="A176" s="67">
        <v>1</v>
      </c>
      <c r="B176" s="67"/>
      <c r="C176" s="67"/>
      <c r="D176" s="67">
        <v>4</v>
      </c>
      <c r="E176" s="67"/>
      <c r="F176" s="67"/>
      <c r="G176" s="67"/>
      <c r="H176" s="68"/>
      <c r="I176" s="69" t="s">
        <v>85</v>
      </c>
      <c r="J176" s="70" t="s">
        <v>177</v>
      </c>
      <c r="K176" s="109">
        <f>SUM(K177+K181+K185+K189)</f>
        <v>405000</v>
      </c>
      <c r="L176" s="109">
        <f>SUM(L177+L181+L185+L189)</f>
        <v>267397.5</v>
      </c>
      <c r="M176" s="60">
        <f>AVERAGE(L176/K176)*100</f>
        <v>66.024074074074079</v>
      </c>
      <c r="O176" s="35"/>
    </row>
    <row r="177" spans="1:15" s="19" customFormat="1" ht="12.75" customHeight="1" x14ac:dyDescent="0.2">
      <c r="A177" s="52">
        <v>1</v>
      </c>
      <c r="B177" s="52"/>
      <c r="C177" s="52"/>
      <c r="D177" s="52"/>
      <c r="E177" s="52"/>
      <c r="F177" s="52"/>
      <c r="G177" s="52"/>
      <c r="H177" s="62" t="s">
        <v>92</v>
      </c>
      <c r="I177" s="53" t="s">
        <v>86</v>
      </c>
      <c r="J177" s="54" t="s">
        <v>178</v>
      </c>
      <c r="K177" s="103">
        <f>SUM(K178)</f>
        <v>20000</v>
      </c>
      <c r="L177" s="103">
        <f>SUM(L178)</f>
        <v>16968.75</v>
      </c>
      <c r="M177" s="55">
        <f>AVERAGE(L177/K177)*100</f>
        <v>84.84375</v>
      </c>
      <c r="O177" s="35"/>
    </row>
    <row r="178" spans="1:15" s="23" customFormat="1" x14ac:dyDescent="0.2">
      <c r="A178" s="27"/>
      <c r="B178" s="27"/>
      <c r="C178" s="27"/>
      <c r="D178" s="27"/>
      <c r="E178" s="27"/>
      <c r="F178" s="27"/>
      <c r="G178" s="27"/>
      <c r="H178" s="28"/>
      <c r="I178" s="37">
        <v>32</v>
      </c>
      <c r="J178" s="34" t="s">
        <v>12</v>
      </c>
      <c r="K178" s="104">
        <f>SUM(K179)</f>
        <v>20000</v>
      </c>
      <c r="L178" s="104">
        <f>SUM(L179)</f>
        <v>16968.75</v>
      </c>
      <c r="M178" s="29">
        <f>AVERAGE(L178/K178)*100</f>
        <v>84.84375</v>
      </c>
      <c r="O178" s="31"/>
    </row>
    <row r="179" spans="1:15" s="19" customFormat="1" x14ac:dyDescent="0.2">
      <c r="A179" s="27">
        <v>1</v>
      </c>
      <c r="B179" s="27"/>
      <c r="C179" s="27"/>
      <c r="D179" s="27"/>
      <c r="E179" s="27"/>
      <c r="F179" s="27"/>
      <c r="G179" s="27"/>
      <c r="H179" s="28"/>
      <c r="I179" s="37">
        <v>323</v>
      </c>
      <c r="J179" s="34" t="s">
        <v>15</v>
      </c>
      <c r="K179" s="104">
        <v>20000</v>
      </c>
      <c r="L179" s="104">
        <v>16968.75</v>
      </c>
      <c r="M179" s="29">
        <f>AVERAGE(L179/K179)*100</f>
        <v>84.84375</v>
      </c>
      <c r="O179" s="35"/>
    </row>
    <row r="180" spans="1:15" s="96" customFormat="1" x14ac:dyDescent="0.2">
      <c r="A180" s="91"/>
      <c r="B180" s="91"/>
      <c r="C180" s="91"/>
      <c r="D180" s="91"/>
      <c r="E180" s="91"/>
      <c r="F180" s="91"/>
      <c r="G180" s="91"/>
      <c r="H180" s="92"/>
      <c r="I180" s="93">
        <v>3232</v>
      </c>
      <c r="J180" s="94" t="s">
        <v>501</v>
      </c>
      <c r="K180" s="133"/>
      <c r="L180" s="133">
        <v>16968.75</v>
      </c>
      <c r="M180" s="95"/>
      <c r="O180" s="129"/>
    </row>
    <row r="181" spans="1:15" s="19" customFormat="1" ht="12.75" customHeight="1" x14ac:dyDescent="0.2">
      <c r="A181" s="52">
        <v>1</v>
      </c>
      <c r="B181" s="52"/>
      <c r="C181" s="52"/>
      <c r="D181" s="52">
        <v>4</v>
      </c>
      <c r="E181" s="52"/>
      <c r="F181" s="52"/>
      <c r="G181" s="52"/>
      <c r="H181" s="62" t="s">
        <v>92</v>
      </c>
      <c r="I181" s="53" t="s">
        <v>87</v>
      </c>
      <c r="J181" s="54" t="s">
        <v>179</v>
      </c>
      <c r="K181" s="103">
        <f>SUM(K182)</f>
        <v>50000</v>
      </c>
      <c r="L181" s="103">
        <f>SUM(L182)</f>
        <v>0</v>
      </c>
      <c r="M181" s="55">
        <f>AVERAGE(L181/K181)*100</f>
        <v>0</v>
      </c>
      <c r="O181" s="35"/>
    </row>
    <row r="182" spans="1:15" s="23" customFormat="1" x14ac:dyDescent="0.2">
      <c r="A182" s="27"/>
      <c r="B182" s="27"/>
      <c r="C182" s="27"/>
      <c r="D182" s="27"/>
      <c r="E182" s="27"/>
      <c r="F182" s="27"/>
      <c r="G182" s="27"/>
      <c r="H182" s="28"/>
      <c r="I182" s="37">
        <v>42</v>
      </c>
      <c r="J182" s="40" t="s">
        <v>29</v>
      </c>
      <c r="K182" s="104">
        <f>SUM(K183)</f>
        <v>50000</v>
      </c>
      <c r="L182" s="104">
        <f>SUM(L183)</f>
        <v>0</v>
      </c>
      <c r="M182" s="29">
        <f>AVERAGE(L182/K182)*100</f>
        <v>0</v>
      </c>
      <c r="O182" s="31"/>
    </row>
    <row r="183" spans="1:15" s="19" customFormat="1" x14ac:dyDescent="0.2">
      <c r="A183" s="27">
        <v>1</v>
      </c>
      <c r="B183" s="27"/>
      <c r="C183" s="27"/>
      <c r="D183" s="27">
        <v>4</v>
      </c>
      <c r="E183" s="27"/>
      <c r="F183" s="27"/>
      <c r="G183" s="27"/>
      <c r="H183" s="28"/>
      <c r="I183" s="37">
        <v>422</v>
      </c>
      <c r="J183" s="40" t="s">
        <v>398</v>
      </c>
      <c r="K183" s="104">
        <v>50000</v>
      </c>
      <c r="L183" s="104">
        <v>0</v>
      </c>
      <c r="M183" s="29">
        <f>AVERAGE(L183/K183)*100</f>
        <v>0</v>
      </c>
      <c r="O183" s="35"/>
    </row>
    <row r="184" spans="1:15" s="96" customFormat="1" x14ac:dyDescent="0.2">
      <c r="A184" s="91"/>
      <c r="B184" s="91"/>
      <c r="C184" s="91"/>
      <c r="D184" s="91"/>
      <c r="E184" s="91"/>
      <c r="F184" s="91"/>
      <c r="G184" s="91"/>
      <c r="H184" s="92"/>
      <c r="I184" s="93">
        <v>4227</v>
      </c>
      <c r="J184" s="94" t="s">
        <v>514</v>
      </c>
      <c r="K184" s="133"/>
      <c r="L184" s="133">
        <v>0</v>
      </c>
      <c r="M184" s="95"/>
      <c r="O184" s="129"/>
    </row>
    <row r="185" spans="1:15" s="19" customFormat="1" x14ac:dyDescent="0.2">
      <c r="A185" s="52">
        <v>1</v>
      </c>
      <c r="B185" s="52"/>
      <c r="C185" s="52"/>
      <c r="D185" s="52">
        <v>4</v>
      </c>
      <c r="E185" s="52"/>
      <c r="F185" s="52"/>
      <c r="G185" s="52"/>
      <c r="H185" s="62" t="s">
        <v>92</v>
      </c>
      <c r="I185" s="62" t="s">
        <v>429</v>
      </c>
      <c r="J185" s="54" t="s">
        <v>428</v>
      </c>
      <c r="K185" s="107">
        <f t="shared" ref="K185:L186" si="7">SUM(K186)</f>
        <v>265000</v>
      </c>
      <c r="L185" s="107">
        <f t="shared" si="7"/>
        <v>195228.75</v>
      </c>
      <c r="M185" s="55">
        <f>AVERAGE(L185/K185)*100</f>
        <v>73.671226415094338</v>
      </c>
      <c r="O185" s="35"/>
    </row>
    <row r="186" spans="1:15" s="19" customFormat="1" x14ac:dyDescent="0.2">
      <c r="A186" s="27"/>
      <c r="B186" s="27"/>
      <c r="C186" s="27"/>
      <c r="D186" s="27"/>
      <c r="E186" s="27"/>
      <c r="F186" s="27"/>
      <c r="G186" s="27"/>
      <c r="H186" s="28"/>
      <c r="I186" s="37">
        <v>323</v>
      </c>
      <c r="J186" s="34" t="s">
        <v>12</v>
      </c>
      <c r="K186" s="105">
        <f t="shared" si="7"/>
        <v>265000</v>
      </c>
      <c r="L186" s="105">
        <f t="shared" si="7"/>
        <v>195228.75</v>
      </c>
      <c r="M186" s="29">
        <f>AVERAGE(L186/K186)*100</f>
        <v>73.671226415094338</v>
      </c>
      <c r="O186" s="35"/>
    </row>
    <row r="187" spans="1:15" s="19" customFormat="1" x14ac:dyDescent="0.2">
      <c r="A187" s="27">
        <v>1</v>
      </c>
      <c r="B187" s="27"/>
      <c r="C187" s="27"/>
      <c r="D187" s="27">
        <v>4</v>
      </c>
      <c r="E187" s="27"/>
      <c r="F187" s="27"/>
      <c r="G187" s="27"/>
      <c r="H187" s="28"/>
      <c r="I187" s="37">
        <v>323</v>
      </c>
      <c r="J187" s="34" t="s">
        <v>15</v>
      </c>
      <c r="K187" s="104">
        <v>265000</v>
      </c>
      <c r="L187" s="104">
        <v>195228.75</v>
      </c>
      <c r="M187" s="29">
        <f>AVERAGE(L187/K187)*100</f>
        <v>73.671226415094338</v>
      </c>
      <c r="O187" s="35"/>
    </row>
    <row r="188" spans="1:15" s="96" customFormat="1" x14ac:dyDescent="0.2">
      <c r="A188" s="91"/>
      <c r="B188" s="91"/>
      <c r="C188" s="91"/>
      <c r="D188" s="91"/>
      <c r="E188" s="91"/>
      <c r="F188" s="91"/>
      <c r="G188" s="91"/>
      <c r="H188" s="92"/>
      <c r="I188" s="93">
        <v>3237</v>
      </c>
      <c r="J188" s="94" t="s">
        <v>487</v>
      </c>
      <c r="K188" s="133"/>
      <c r="L188" s="133">
        <v>195228.75</v>
      </c>
      <c r="M188" s="95"/>
      <c r="O188" s="129"/>
    </row>
    <row r="189" spans="1:15" s="19" customFormat="1" ht="12.75" customHeight="1" x14ac:dyDescent="0.2">
      <c r="A189" s="52">
        <v>1</v>
      </c>
      <c r="B189" s="52"/>
      <c r="C189" s="52"/>
      <c r="D189" s="52"/>
      <c r="E189" s="52"/>
      <c r="F189" s="52"/>
      <c r="G189" s="52"/>
      <c r="H189" s="62" t="s">
        <v>92</v>
      </c>
      <c r="I189" s="62" t="s">
        <v>180</v>
      </c>
      <c r="J189" s="54" t="s">
        <v>427</v>
      </c>
      <c r="K189" s="103">
        <f>SUM(K190)</f>
        <v>70000</v>
      </c>
      <c r="L189" s="103">
        <f>SUM(L190)</f>
        <v>55200</v>
      </c>
      <c r="M189" s="55">
        <f>AVERAGE(L189/K189)*100</f>
        <v>78.857142857142861</v>
      </c>
      <c r="O189" s="35"/>
    </row>
    <row r="190" spans="1:15" s="19" customFormat="1" x14ac:dyDescent="0.2">
      <c r="A190" s="27"/>
      <c r="B190" s="27"/>
      <c r="C190" s="27"/>
      <c r="D190" s="27"/>
      <c r="E190" s="27"/>
      <c r="F190" s="27"/>
      <c r="G190" s="27"/>
      <c r="H190" s="28"/>
      <c r="I190" s="37">
        <v>32</v>
      </c>
      <c r="J190" s="34" t="s">
        <v>12</v>
      </c>
      <c r="K190" s="104">
        <f>SUM(K191)</f>
        <v>70000</v>
      </c>
      <c r="L190" s="104">
        <f>SUM(L191)</f>
        <v>55200</v>
      </c>
      <c r="M190" s="29">
        <f>AVERAGE(L190/K190)*100</f>
        <v>78.857142857142861</v>
      </c>
      <c r="O190" s="35"/>
    </row>
    <row r="191" spans="1:15" s="23" customFormat="1" x14ac:dyDescent="0.2">
      <c r="A191" s="27">
        <v>1</v>
      </c>
      <c r="B191" s="27"/>
      <c r="C191" s="27"/>
      <c r="D191" s="27"/>
      <c r="E191" s="27"/>
      <c r="F191" s="27"/>
      <c r="G191" s="27"/>
      <c r="H191" s="28"/>
      <c r="I191" s="37">
        <v>329</v>
      </c>
      <c r="J191" s="40" t="s">
        <v>397</v>
      </c>
      <c r="K191" s="104">
        <v>70000</v>
      </c>
      <c r="L191" s="104">
        <v>55200</v>
      </c>
      <c r="M191" s="29">
        <f>AVERAGE(L191/K191)*100</f>
        <v>78.857142857142861</v>
      </c>
      <c r="O191" s="31"/>
    </row>
    <row r="192" spans="1:15" s="130" customFormat="1" x14ac:dyDescent="0.2">
      <c r="A192" s="91"/>
      <c r="B192" s="91"/>
      <c r="C192" s="91"/>
      <c r="D192" s="91"/>
      <c r="E192" s="91"/>
      <c r="F192" s="91"/>
      <c r="G192" s="91"/>
      <c r="H192" s="92"/>
      <c r="I192" s="93">
        <v>3299</v>
      </c>
      <c r="J192" s="94" t="s">
        <v>397</v>
      </c>
      <c r="K192" s="133"/>
      <c r="L192" s="133">
        <v>55200</v>
      </c>
      <c r="M192" s="95"/>
      <c r="O192" s="138"/>
    </row>
    <row r="193" spans="1:15" s="19" customFormat="1" x14ac:dyDescent="0.2">
      <c r="A193" s="67">
        <v>1</v>
      </c>
      <c r="B193" s="67"/>
      <c r="C193" s="67"/>
      <c r="D193" s="67"/>
      <c r="E193" s="67"/>
      <c r="F193" s="67"/>
      <c r="G193" s="67"/>
      <c r="H193" s="68"/>
      <c r="I193" s="69" t="s">
        <v>91</v>
      </c>
      <c r="J193" s="70" t="s">
        <v>182</v>
      </c>
      <c r="K193" s="109">
        <f>SUM(K194+K203+K207+K212)</f>
        <v>390015</v>
      </c>
      <c r="L193" s="109">
        <f>SUM(L194+L203+L207+L212)</f>
        <v>349069.22</v>
      </c>
      <c r="M193" s="60">
        <f>AVERAGE(L193/K193)*100</f>
        <v>89.501485840288183</v>
      </c>
      <c r="O193" s="35"/>
    </row>
    <row r="194" spans="1:15" s="19" customFormat="1" x14ac:dyDescent="0.2">
      <c r="A194" s="52">
        <v>1</v>
      </c>
      <c r="B194" s="52"/>
      <c r="C194" s="52"/>
      <c r="D194" s="52"/>
      <c r="E194" s="52"/>
      <c r="F194" s="52"/>
      <c r="G194" s="52"/>
      <c r="H194" s="62" t="s">
        <v>65</v>
      </c>
      <c r="I194" s="53" t="s">
        <v>93</v>
      </c>
      <c r="J194" s="54" t="s">
        <v>183</v>
      </c>
      <c r="K194" s="107">
        <f>SUM(K195+K200)</f>
        <v>30000</v>
      </c>
      <c r="L194" s="107">
        <f>SUM(L195+L200)</f>
        <v>14023.48</v>
      </c>
      <c r="M194" s="55">
        <f>AVERAGE(L194/K194)*100</f>
        <v>46.744933333333336</v>
      </c>
      <c r="O194" s="35"/>
    </row>
    <row r="195" spans="1:15" s="23" customFormat="1" x14ac:dyDescent="0.2">
      <c r="A195" s="27"/>
      <c r="B195" s="27"/>
      <c r="C195" s="27"/>
      <c r="D195" s="27"/>
      <c r="E195" s="27"/>
      <c r="F195" s="27" t="s">
        <v>31</v>
      </c>
      <c r="G195" s="27" t="s">
        <v>31</v>
      </c>
      <c r="H195" s="28"/>
      <c r="I195" s="37">
        <v>32</v>
      </c>
      <c r="J195" s="34" t="s">
        <v>12</v>
      </c>
      <c r="K195" s="104">
        <f>SUM(K196:K198)</f>
        <v>20000</v>
      </c>
      <c r="L195" s="104">
        <f>SUM(L196+L198)</f>
        <v>4390.9799999999996</v>
      </c>
      <c r="M195" s="29">
        <f>AVERAGE(L195/K195)*100</f>
        <v>21.954899999999995</v>
      </c>
      <c r="O195" s="31"/>
    </row>
    <row r="196" spans="1:15" s="23" customFormat="1" x14ac:dyDescent="0.2">
      <c r="A196" s="27">
        <v>1</v>
      </c>
      <c r="B196" s="27"/>
      <c r="C196" s="27"/>
      <c r="D196" s="27"/>
      <c r="E196" s="27"/>
      <c r="F196" s="27" t="s">
        <v>31</v>
      </c>
      <c r="G196" s="27" t="s">
        <v>31</v>
      </c>
      <c r="H196" s="28"/>
      <c r="I196" s="37">
        <v>322</v>
      </c>
      <c r="J196" s="40" t="s">
        <v>400</v>
      </c>
      <c r="K196" s="104">
        <v>10000</v>
      </c>
      <c r="L196" s="104">
        <v>0</v>
      </c>
      <c r="M196" s="29">
        <f>AVERAGE(L196/K196)*100</f>
        <v>0</v>
      </c>
      <c r="O196" s="31"/>
    </row>
    <row r="197" spans="1:15" s="130" customFormat="1" x14ac:dyDescent="0.2">
      <c r="A197" s="91"/>
      <c r="B197" s="91"/>
      <c r="C197" s="91"/>
      <c r="D197" s="91"/>
      <c r="E197" s="91"/>
      <c r="F197" s="91"/>
      <c r="G197" s="91"/>
      <c r="H197" s="92"/>
      <c r="I197" s="93">
        <v>3225</v>
      </c>
      <c r="J197" s="125" t="s">
        <v>498</v>
      </c>
      <c r="K197" s="133"/>
      <c r="L197" s="133">
        <v>0</v>
      </c>
      <c r="M197" s="95"/>
      <c r="O197" s="138"/>
    </row>
    <row r="198" spans="1:15" s="23" customFormat="1" x14ac:dyDescent="0.2">
      <c r="A198" s="27">
        <v>1</v>
      </c>
      <c r="B198" s="27"/>
      <c r="C198" s="27"/>
      <c r="D198" s="27"/>
      <c r="E198" s="27"/>
      <c r="F198" s="27"/>
      <c r="G198" s="27"/>
      <c r="H198" s="28"/>
      <c r="I198" s="37">
        <v>323</v>
      </c>
      <c r="J198" s="34" t="s">
        <v>15</v>
      </c>
      <c r="K198" s="104">
        <v>10000</v>
      </c>
      <c r="L198" s="104">
        <v>4390.9799999999996</v>
      </c>
      <c r="M198" s="29">
        <f>AVERAGE(L198/K198)*100</f>
        <v>43.90979999999999</v>
      </c>
      <c r="O198" s="31"/>
    </row>
    <row r="199" spans="1:15" s="130" customFormat="1" x14ac:dyDescent="0.2">
      <c r="A199" s="91"/>
      <c r="B199" s="91"/>
      <c r="C199" s="91"/>
      <c r="D199" s="91"/>
      <c r="E199" s="91"/>
      <c r="F199" s="91"/>
      <c r="G199" s="91"/>
      <c r="H199" s="92"/>
      <c r="I199" s="93">
        <v>3232</v>
      </c>
      <c r="J199" s="94" t="s">
        <v>501</v>
      </c>
      <c r="K199" s="133"/>
      <c r="L199" s="133">
        <v>4390.9799999999996</v>
      </c>
      <c r="M199" s="95"/>
      <c r="O199" s="138"/>
    </row>
    <row r="200" spans="1:15" s="23" customFormat="1" x14ac:dyDescent="0.2">
      <c r="A200" s="27"/>
      <c r="B200" s="27"/>
      <c r="C200" s="27"/>
      <c r="D200" s="27"/>
      <c r="E200" s="27"/>
      <c r="F200" s="27"/>
      <c r="G200" s="27"/>
      <c r="H200" s="28"/>
      <c r="I200" s="37">
        <v>42</v>
      </c>
      <c r="J200" s="40" t="s">
        <v>29</v>
      </c>
      <c r="K200" s="105">
        <f t="shared" ref="K200:L200" si="8">SUM(K201)</f>
        <v>10000</v>
      </c>
      <c r="L200" s="105">
        <f t="shared" si="8"/>
        <v>9632.5</v>
      </c>
      <c r="M200" s="29">
        <f>AVERAGE(L200/K200)*100</f>
        <v>96.325000000000003</v>
      </c>
      <c r="O200" s="31"/>
    </row>
    <row r="201" spans="1:15" s="23" customFormat="1" x14ac:dyDescent="0.2">
      <c r="A201" s="27">
        <v>1</v>
      </c>
      <c r="B201" s="27"/>
      <c r="C201" s="27"/>
      <c r="D201" s="27"/>
      <c r="E201" s="27"/>
      <c r="F201" s="27"/>
      <c r="G201" s="27"/>
      <c r="H201" s="28"/>
      <c r="I201" s="37">
        <v>422</v>
      </c>
      <c r="J201" s="40" t="s">
        <v>398</v>
      </c>
      <c r="K201" s="104">
        <v>10000</v>
      </c>
      <c r="L201" s="104">
        <v>9632.5</v>
      </c>
      <c r="M201" s="29">
        <f>AVERAGE(L201/K201)*100</f>
        <v>96.325000000000003</v>
      </c>
      <c r="O201" s="31"/>
    </row>
    <row r="202" spans="1:15" s="130" customFormat="1" x14ac:dyDescent="0.2">
      <c r="A202" s="91"/>
      <c r="B202" s="91"/>
      <c r="C202" s="91"/>
      <c r="D202" s="91"/>
      <c r="E202" s="91"/>
      <c r="F202" s="91"/>
      <c r="G202" s="91"/>
      <c r="H202" s="92"/>
      <c r="I202" s="93">
        <v>4223</v>
      </c>
      <c r="J202" s="94" t="s">
        <v>511</v>
      </c>
      <c r="K202" s="133"/>
      <c r="L202" s="133">
        <v>9632.5</v>
      </c>
      <c r="M202" s="95"/>
      <c r="O202" s="138"/>
    </row>
    <row r="203" spans="1:15" s="19" customFormat="1" x14ac:dyDescent="0.2">
      <c r="A203" s="52">
        <v>1</v>
      </c>
      <c r="B203" s="52"/>
      <c r="C203" s="52"/>
      <c r="D203" s="52"/>
      <c r="E203" s="52"/>
      <c r="F203" s="52" t="s">
        <v>53</v>
      </c>
      <c r="G203" s="52" t="s">
        <v>53</v>
      </c>
      <c r="H203" s="62" t="s">
        <v>65</v>
      </c>
      <c r="I203" s="53" t="s">
        <v>94</v>
      </c>
      <c r="J203" s="54" t="s">
        <v>184</v>
      </c>
      <c r="K203" s="103">
        <f>SUM(K204)</f>
        <v>10000</v>
      </c>
      <c r="L203" s="103">
        <f>SUM(L204)</f>
        <v>0</v>
      </c>
      <c r="M203" s="55">
        <f>AVERAGE(L203/K203)*100</f>
        <v>0</v>
      </c>
      <c r="O203" s="35"/>
    </row>
    <row r="204" spans="1:15" s="19" customFormat="1" x14ac:dyDescent="0.2">
      <c r="A204" s="27"/>
      <c r="B204" s="27"/>
      <c r="C204" s="27"/>
      <c r="D204" s="27"/>
      <c r="E204" s="27"/>
      <c r="F204" s="27" t="s">
        <v>31</v>
      </c>
      <c r="G204" s="27" t="s">
        <v>31</v>
      </c>
      <c r="H204" s="28"/>
      <c r="I204" s="37">
        <v>32</v>
      </c>
      <c r="J204" s="40" t="s">
        <v>12</v>
      </c>
      <c r="K204" s="104">
        <f>SUM(K205)</f>
        <v>10000</v>
      </c>
      <c r="L204" s="104">
        <f>SUM(L205)</f>
        <v>0</v>
      </c>
      <c r="M204" s="29">
        <f>AVERAGE(L204/K204)*100</f>
        <v>0</v>
      </c>
      <c r="O204" s="35"/>
    </row>
    <row r="205" spans="1:15" s="22" customFormat="1" x14ac:dyDescent="0.2">
      <c r="A205" s="24">
        <v>1</v>
      </c>
      <c r="B205" s="24"/>
      <c r="C205" s="24"/>
      <c r="D205" s="24"/>
      <c r="E205" s="24"/>
      <c r="F205" s="24" t="s">
        <v>31</v>
      </c>
      <c r="G205" s="24" t="s">
        <v>31</v>
      </c>
      <c r="H205" s="25"/>
      <c r="I205" s="37">
        <v>323</v>
      </c>
      <c r="J205" s="34" t="s">
        <v>15</v>
      </c>
      <c r="K205" s="116">
        <v>10000</v>
      </c>
      <c r="L205" s="116">
        <v>0</v>
      </c>
      <c r="M205" s="29">
        <f>AVERAGE(L205/K205)*100</f>
        <v>0</v>
      </c>
      <c r="O205" s="279"/>
    </row>
    <row r="206" spans="1:15" s="137" customFormat="1" x14ac:dyDescent="0.2">
      <c r="A206" s="134"/>
      <c r="B206" s="134"/>
      <c r="C206" s="134"/>
      <c r="D206" s="134"/>
      <c r="E206" s="134"/>
      <c r="F206" s="134"/>
      <c r="G206" s="134"/>
      <c r="H206" s="135"/>
      <c r="I206" s="93">
        <v>3232</v>
      </c>
      <c r="J206" s="94" t="s">
        <v>501</v>
      </c>
      <c r="K206" s="136"/>
      <c r="L206" s="136">
        <v>0</v>
      </c>
      <c r="M206" s="95"/>
      <c r="O206" s="281"/>
    </row>
    <row r="207" spans="1:15" s="19" customFormat="1" x14ac:dyDescent="0.2">
      <c r="A207" s="52">
        <v>1</v>
      </c>
      <c r="B207" s="52"/>
      <c r="C207" s="52"/>
      <c r="D207" s="52"/>
      <c r="E207" s="52"/>
      <c r="F207" s="52" t="s">
        <v>53</v>
      </c>
      <c r="G207" s="52" t="s">
        <v>53</v>
      </c>
      <c r="H207" s="62" t="s">
        <v>65</v>
      </c>
      <c r="I207" s="62" t="s">
        <v>185</v>
      </c>
      <c r="J207" s="54" t="s">
        <v>186</v>
      </c>
      <c r="K207" s="103">
        <f>SUM(K208)</f>
        <v>50000</v>
      </c>
      <c r="L207" s="103">
        <f>SUM(L208)</f>
        <v>35030.740000000005</v>
      </c>
      <c r="M207" s="55">
        <f>AVERAGE(L207/K207)*100</f>
        <v>70.061480000000003</v>
      </c>
      <c r="O207" s="35"/>
    </row>
    <row r="208" spans="1:15" s="19" customFormat="1" x14ac:dyDescent="0.2">
      <c r="A208" s="27"/>
      <c r="B208" s="27"/>
      <c r="C208" s="27"/>
      <c r="D208" s="27"/>
      <c r="E208" s="27"/>
      <c r="F208" s="27" t="s">
        <v>31</v>
      </c>
      <c r="G208" s="27" t="s">
        <v>31</v>
      </c>
      <c r="H208" s="28"/>
      <c r="I208" s="37">
        <v>32</v>
      </c>
      <c r="J208" s="40" t="s">
        <v>12</v>
      </c>
      <c r="K208" s="104">
        <f>SUM(K209)</f>
        <v>50000</v>
      </c>
      <c r="L208" s="104">
        <f>SUM(L209)</f>
        <v>35030.740000000005</v>
      </c>
      <c r="M208" s="29">
        <f>AVERAGE(L208/K208)*100</f>
        <v>70.061480000000003</v>
      </c>
      <c r="O208" s="35"/>
    </row>
    <row r="209" spans="1:15" s="19" customFormat="1" x14ac:dyDescent="0.2">
      <c r="A209" s="27">
        <v>1</v>
      </c>
      <c r="B209" s="27"/>
      <c r="C209" s="27"/>
      <c r="D209" s="27"/>
      <c r="E209" s="27"/>
      <c r="F209" s="27" t="s">
        <v>31</v>
      </c>
      <c r="G209" s="27" t="s">
        <v>31</v>
      </c>
      <c r="H209" s="28"/>
      <c r="I209" s="37">
        <v>323</v>
      </c>
      <c r="J209" s="34" t="s">
        <v>15</v>
      </c>
      <c r="K209" s="104">
        <v>50000</v>
      </c>
      <c r="L209" s="104">
        <f>SUM(L210:L211)</f>
        <v>35030.740000000005</v>
      </c>
      <c r="M209" s="29">
        <f>AVERAGE(L209/K209)*100</f>
        <v>70.061480000000003</v>
      </c>
      <c r="O209" s="35"/>
    </row>
    <row r="210" spans="1:15" s="96" customFormat="1" x14ac:dyDescent="0.2">
      <c r="A210" s="91"/>
      <c r="B210" s="91"/>
      <c r="C210" s="91"/>
      <c r="D210" s="91"/>
      <c r="E210" s="91"/>
      <c r="F210" s="91"/>
      <c r="G210" s="91"/>
      <c r="H210" s="92"/>
      <c r="I210" s="93">
        <v>3232</v>
      </c>
      <c r="J210" s="94" t="s">
        <v>501</v>
      </c>
      <c r="K210" s="133"/>
      <c r="L210" s="133">
        <v>21721.08</v>
      </c>
      <c r="M210" s="95"/>
      <c r="O210" s="129"/>
    </row>
    <row r="211" spans="1:15" s="96" customFormat="1" x14ac:dyDescent="0.2">
      <c r="A211" s="91"/>
      <c r="B211" s="91"/>
      <c r="C211" s="91"/>
      <c r="D211" s="91"/>
      <c r="E211" s="91"/>
      <c r="F211" s="91"/>
      <c r="G211" s="91"/>
      <c r="H211" s="92"/>
      <c r="I211" s="93">
        <v>3234</v>
      </c>
      <c r="J211" s="94" t="s">
        <v>502</v>
      </c>
      <c r="K211" s="133"/>
      <c r="L211" s="133">
        <v>13309.66</v>
      </c>
      <c r="M211" s="95"/>
      <c r="O211" s="129"/>
    </row>
    <row r="212" spans="1:15" s="19" customFormat="1" x14ac:dyDescent="0.2">
      <c r="A212" s="52">
        <v>1</v>
      </c>
      <c r="B212" s="52"/>
      <c r="C212" s="52"/>
      <c r="D212" s="52"/>
      <c r="E212" s="52"/>
      <c r="F212" s="52" t="s">
        <v>53</v>
      </c>
      <c r="G212" s="52" t="s">
        <v>53</v>
      </c>
      <c r="H212" s="62" t="s">
        <v>65</v>
      </c>
      <c r="I212" s="62" t="s">
        <v>187</v>
      </c>
      <c r="J212" s="54" t="s">
        <v>188</v>
      </c>
      <c r="K212" s="103">
        <f>SUM(K213)</f>
        <v>300015</v>
      </c>
      <c r="L212" s="103">
        <f>SUM(L213)</f>
        <v>300015</v>
      </c>
      <c r="M212" s="55">
        <f>AVERAGE(L212/K212)*100</f>
        <v>100</v>
      </c>
      <c r="O212" s="35"/>
    </row>
    <row r="213" spans="1:15" s="22" customFormat="1" x14ac:dyDescent="0.2">
      <c r="A213" s="24"/>
      <c r="B213" s="24"/>
      <c r="C213" s="24"/>
      <c r="D213" s="24"/>
      <c r="E213" s="24"/>
      <c r="F213" s="24"/>
      <c r="G213" s="24"/>
      <c r="H213" s="25"/>
      <c r="I213" s="37">
        <v>35</v>
      </c>
      <c r="J213" s="40" t="s">
        <v>20</v>
      </c>
      <c r="K213" s="116">
        <f>SUM(K214)</f>
        <v>300015</v>
      </c>
      <c r="L213" s="116">
        <f>SUM(L214)</f>
        <v>300015</v>
      </c>
      <c r="M213" s="29">
        <f>AVERAGE(L213/K213)*100</f>
        <v>100</v>
      </c>
      <c r="O213" s="279"/>
    </row>
    <row r="214" spans="1:15" s="22" customFormat="1" x14ac:dyDescent="0.2">
      <c r="A214" s="24">
        <v>1</v>
      </c>
      <c r="B214" s="24"/>
      <c r="C214" s="24"/>
      <c r="D214" s="24"/>
      <c r="E214" s="24"/>
      <c r="F214" s="24"/>
      <c r="G214" s="24"/>
      <c r="H214" s="25"/>
      <c r="I214" s="37">
        <v>351</v>
      </c>
      <c r="J214" s="40" t="s">
        <v>401</v>
      </c>
      <c r="K214" s="116">
        <v>300015</v>
      </c>
      <c r="L214" s="116">
        <v>300015</v>
      </c>
      <c r="M214" s="29">
        <f>AVERAGE(L214/K214)*100</f>
        <v>100</v>
      </c>
      <c r="O214" s="279"/>
    </row>
    <row r="215" spans="1:15" s="137" customFormat="1" x14ac:dyDescent="0.2">
      <c r="A215" s="134"/>
      <c r="B215" s="134"/>
      <c r="C215" s="134"/>
      <c r="D215" s="134"/>
      <c r="E215" s="134"/>
      <c r="F215" s="134"/>
      <c r="G215" s="134"/>
      <c r="H215" s="135"/>
      <c r="I215" s="93">
        <v>3512</v>
      </c>
      <c r="J215" s="125" t="s">
        <v>515</v>
      </c>
      <c r="K215" s="136"/>
      <c r="L215" s="136">
        <v>300015</v>
      </c>
      <c r="M215" s="95"/>
      <c r="O215" s="281"/>
    </row>
    <row r="216" spans="1:15" s="19" customFormat="1" x14ac:dyDescent="0.2">
      <c r="A216" s="46"/>
      <c r="B216" s="46"/>
      <c r="C216" s="46"/>
      <c r="D216" s="46"/>
      <c r="E216" s="46"/>
      <c r="F216" s="46"/>
      <c r="G216" s="46"/>
      <c r="H216" s="47"/>
      <c r="I216" s="51" t="s">
        <v>189</v>
      </c>
      <c r="J216" s="49"/>
      <c r="K216" s="101">
        <f>SUM(K218+K223+K251+K274+K279+K286+K311)</f>
        <v>3439200</v>
      </c>
      <c r="L216" s="101">
        <f>SUM(L218+L223+L251+L274+L279+L286+L311)</f>
        <v>3104019.22</v>
      </c>
      <c r="M216" s="50">
        <f t="shared" ref="M216:M217" si="9">AVERAGE(L216/K216)*100</f>
        <v>90.254106187485476</v>
      </c>
      <c r="O216" s="35"/>
    </row>
    <row r="217" spans="1:15" s="23" customFormat="1" x14ac:dyDescent="0.2">
      <c r="A217" s="46"/>
      <c r="B217" s="46"/>
      <c r="C217" s="46"/>
      <c r="D217" s="46"/>
      <c r="E217" s="46"/>
      <c r="F217" s="46"/>
      <c r="G217" s="46"/>
      <c r="H217" s="75" t="s">
        <v>75</v>
      </c>
      <c r="I217" s="51" t="s">
        <v>153</v>
      </c>
      <c r="J217" s="49"/>
      <c r="K217" s="117">
        <f>SUM(K219+K224+K228+K232+K239+K243+K247+K252+K259+K263+K267+K275+K280+K312+K316)</f>
        <v>2879200</v>
      </c>
      <c r="L217" s="117">
        <f>SUM(L219+L224+L228+L232+L239+L243+L247+L252+L259+L263+L267+L275+L280+L312+L316)</f>
        <v>2561515.0499999998</v>
      </c>
      <c r="M217" s="50">
        <f t="shared" si="9"/>
        <v>88.966207627118649</v>
      </c>
      <c r="O217" s="31"/>
    </row>
    <row r="218" spans="1:15" s="19" customFormat="1" x14ac:dyDescent="0.2">
      <c r="A218" s="67"/>
      <c r="B218" s="67"/>
      <c r="C218" s="67">
        <v>3</v>
      </c>
      <c r="D218" s="67">
        <v>4</v>
      </c>
      <c r="E218" s="67"/>
      <c r="F218" s="67">
        <v>6</v>
      </c>
      <c r="G218" s="67" t="s">
        <v>53</v>
      </c>
      <c r="H218" s="68"/>
      <c r="I218" s="72" t="s">
        <v>100</v>
      </c>
      <c r="J218" s="70" t="s">
        <v>190</v>
      </c>
      <c r="K218" s="109">
        <f t="shared" ref="K218:L219" si="10">SUM(K219)</f>
        <v>715000</v>
      </c>
      <c r="L218" s="109">
        <f t="shared" si="10"/>
        <v>707279.4</v>
      </c>
      <c r="M218" s="197">
        <f>AVERAGE(L218/K218)*100</f>
        <v>98.920195804195814</v>
      </c>
      <c r="O218" s="35"/>
    </row>
    <row r="219" spans="1:15" s="19" customFormat="1" x14ac:dyDescent="0.2">
      <c r="A219" s="52"/>
      <c r="B219" s="52"/>
      <c r="C219" s="52">
        <v>3</v>
      </c>
      <c r="D219" s="52">
        <v>4</v>
      </c>
      <c r="E219" s="52"/>
      <c r="F219" s="52">
        <v>6</v>
      </c>
      <c r="G219" s="52" t="s">
        <v>53</v>
      </c>
      <c r="H219" s="62" t="s">
        <v>78</v>
      </c>
      <c r="I219" s="62" t="s">
        <v>102</v>
      </c>
      <c r="J219" s="54" t="s">
        <v>191</v>
      </c>
      <c r="K219" s="103">
        <f t="shared" si="10"/>
        <v>715000</v>
      </c>
      <c r="L219" s="103">
        <f t="shared" si="10"/>
        <v>707279.4</v>
      </c>
      <c r="M219" s="198">
        <f>AVERAGE(L219/K219)*100</f>
        <v>98.920195804195814</v>
      </c>
      <c r="O219" s="35"/>
    </row>
    <row r="220" spans="1:15" s="19" customFormat="1" x14ac:dyDescent="0.2">
      <c r="A220" s="27"/>
      <c r="B220" s="27"/>
      <c r="C220" s="27"/>
      <c r="D220" s="27"/>
      <c r="E220" s="27"/>
      <c r="F220" s="27" t="s">
        <v>31</v>
      </c>
      <c r="G220" s="27" t="s">
        <v>31</v>
      </c>
      <c r="H220" s="28"/>
      <c r="I220" s="37">
        <v>42</v>
      </c>
      <c r="J220" s="40" t="s">
        <v>29</v>
      </c>
      <c r="K220" s="104">
        <f>SUM(K221)</f>
        <v>715000</v>
      </c>
      <c r="L220" s="104">
        <f>SUM(L221)</f>
        <v>707279.4</v>
      </c>
      <c r="M220" s="29">
        <f>AVERAGE(L220/K220)*100</f>
        <v>98.920195804195814</v>
      </c>
      <c r="O220" s="35"/>
    </row>
    <row r="221" spans="1:15" s="23" customFormat="1" x14ac:dyDescent="0.2">
      <c r="A221" s="27"/>
      <c r="B221" s="27"/>
      <c r="C221" s="27">
        <v>3</v>
      </c>
      <c r="D221" s="27">
        <v>4</v>
      </c>
      <c r="E221" s="27"/>
      <c r="F221" s="27">
        <v>6</v>
      </c>
      <c r="G221" s="27" t="s">
        <v>31</v>
      </c>
      <c r="H221" s="28"/>
      <c r="I221" s="37">
        <v>421</v>
      </c>
      <c r="J221" s="40" t="s">
        <v>402</v>
      </c>
      <c r="K221" s="104">
        <v>715000</v>
      </c>
      <c r="L221" s="104">
        <v>707279.4</v>
      </c>
      <c r="M221" s="29">
        <f>AVERAGE(L221/K221)*100</f>
        <v>98.920195804195814</v>
      </c>
      <c r="O221" s="31"/>
    </row>
    <row r="222" spans="1:15" s="130" customFormat="1" x14ac:dyDescent="0.2">
      <c r="A222" s="91"/>
      <c r="B222" s="91"/>
      <c r="C222" s="91"/>
      <c r="D222" s="91"/>
      <c r="E222" s="91"/>
      <c r="F222" s="91"/>
      <c r="G222" s="91"/>
      <c r="H222" s="92"/>
      <c r="I222" s="93">
        <v>4213</v>
      </c>
      <c r="J222" s="94" t="s">
        <v>516</v>
      </c>
      <c r="K222" s="133"/>
      <c r="L222" s="133">
        <v>707279.4</v>
      </c>
      <c r="M222" s="95"/>
      <c r="O222" s="138"/>
    </row>
    <row r="223" spans="1:15" s="31" customFormat="1" x14ac:dyDescent="0.2">
      <c r="A223" s="67">
        <v>1</v>
      </c>
      <c r="B223" s="67"/>
      <c r="C223" s="67">
        <v>3</v>
      </c>
      <c r="D223" s="67">
        <v>4</v>
      </c>
      <c r="E223" s="67"/>
      <c r="F223" s="67"/>
      <c r="G223" s="67" t="s">
        <v>53</v>
      </c>
      <c r="H223" s="68"/>
      <c r="I223" s="72" t="s">
        <v>103</v>
      </c>
      <c r="J223" s="70" t="s">
        <v>192</v>
      </c>
      <c r="K223" s="118">
        <f>SUM(K224+K228+K232+K239+K243+K247)</f>
        <v>1425200</v>
      </c>
      <c r="L223" s="118">
        <f>SUM(L224+L228+L232+L239+L243+L247)</f>
        <v>1313327.7</v>
      </c>
      <c r="M223" s="60">
        <f>AVERAGE(L223/K223)*100</f>
        <v>92.150413976985675</v>
      </c>
    </row>
    <row r="224" spans="1:15" s="31" customFormat="1" x14ac:dyDescent="0.2">
      <c r="A224" s="52">
        <v>1</v>
      </c>
      <c r="B224" s="52"/>
      <c r="C224" s="52"/>
      <c r="D224" s="52">
        <v>4</v>
      </c>
      <c r="E224" s="52"/>
      <c r="F224" s="52"/>
      <c r="G224" s="52" t="s">
        <v>53</v>
      </c>
      <c r="H224" s="62" t="s">
        <v>78</v>
      </c>
      <c r="I224" s="62" t="s">
        <v>104</v>
      </c>
      <c r="J224" s="54" t="s">
        <v>193</v>
      </c>
      <c r="K224" s="103">
        <f>SUM(K225)</f>
        <v>310000</v>
      </c>
      <c r="L224" s="103">
        <f>SUM(L225)</f>
        <v>260258.34</v>
      </c>
      <c r="M224" s="55">
        <f>AVERAGE(L224/K224)*100</f>
        <v>83.954303225806441</v>
      </c>
    </row>
    <row r="225" spans="1:15" s="31" customFormat="1" x14ac:dyDescent="0.2">
      <c r="A225" s="32"/>
      <c r="B225" s="32"/>
      <c r="C225" s="32"/>
      <c r="D225" s="32"/>
      <c r="E225" s="32"/>
      <c r="F225" s="32"/>
      <c r="G225" s="32"/>
      <c r="H225" s="33"/>
      <c r="I225" s="37">
        <v>42</v>
      </c>
      <c r="J225" s="40" t="s">
        <v>29</v>
      </c>
      <c r="K225" s="119">
        <f>SUM(K226)</f>
        <v>310000</v>
      </c>
      <c r="L225" s="119">
        <f>SUM(L226)</f>
        <v>260258.34</v>
      </c>
      <c r="M225" s="29">
        <f>AVERAGE(L225/K225)*100</f>
        <v>83.954303225806441</v>
      </c>
    </row>
    <row r="226" spans="1:15" s="31" customFormat="1" x14ac:dyDescent="0.2">
      <c r="A226" s="32">
        <v>1</v>
      </c>
      <c r="B226" s="32"/>
      <c r="C226" s="32"/>
      <c r="D226" s="32">
        <v>4</v>
      </c>
      <c r="E226" s="32"/>
      <c r="F226" s="32"/>
      <c r="G226" s="32"/>
      <c r="H226" s="33"/>
      <c r="I226" s="37">
        <v>421</v>
      </c>
      <c r="J226" s="40" t="s">
        <v>402</v>
      </c>
      <c r="K226" s="119">
        <v>310000</v>
      </c>
      <c r="L226" s="119">
        <v>260258.34</v>
      </c>
      <c r="M226" s="29">
        <f>AVERAGE(L226/K226)*100</f>
        <v>83.954303225806441</v>
      </c>
    </row>
    <row r="227" spans="1:15" s="138" customFormat="1" x14ac:dyDescent="0.2">
      <c r="A227" s="131"/>
      <c r="B227" s="131"/>
      <c r="C227" s="131"/>
      <c r="D227" s="131"/>
      <c r="E227" s="131"/>
      <c r="F227" s="131"/>
      <c r="G227" s="131"/>
      <c r="H227" s="128"/>
      <c r="I227" s="93">
        <v>4213</v>
      </c>
      <c r="J227" s="94" t="s">
        <v>516</v>
      </c>
      <c r="K227" s="132"/>
      <c r="L227" s="132">
        <v>260258.34</v>
      </c>
      <c r="M227" s="95"/>
    </row>
    <row r="228" spans="1:15" s="31" customFormat="1" x14ac:dyDescent="0.2">
      <c r="A228" s="52">
        <v>1</v>
      </c>
      <c r="B228" s="52"/>
      <c r="C228" s="52">
        <v>3</v>
      </c>
      <c r="D228" s="52">
        <v>4</v>
      </c>
      <c r="E228" s="52"/>
      <c r="F228" s="52" t="s">
        <v>53</v>
      </c>
      <c r="G228" s="52" t="s">
        <v>53</v>
      </c>
      <c r="H228" s="62" t="s">
        <v>78</v>
      </c>
      <c r="I228" s="62" t="s">
        <v>105</v>
      </c>
      <c r="J228" s="54" t="s">
        <v>194</v>
      </c>
      <c r="K228" s="103">
        <f>SUM(K229)</f>
        <v>327000</v>
      </c>
      <c r="L228" s="103">
        <f>SUM(L229)</f>
        <v>300299.14</v>
      </c>
      <c r="M228" s="55">
        <f>AVERAGE(L228/K228)*100</f>
        <v>91.834599388379218</v>
      </c>
    </row>
    <row r="229" spans="1:15" s="31" customFormat="1" x14ac:dyDescent="0.2">
      <c r="A229" s="32"/>
      <c r="B229" s="32"/>
      <c r="C229" s="32"/>
      <c r="D229" s="32"/>
      <c r="E229" s="32"/>
      <c r="F229" s="32"/>
      <c r="G229" s="32"/>
      <c r="H229" s="33"/>
      <c r="I229" s="37">
        <v>42</v>
      </c>
      <c r="J229" s="40" t="s">
        <v>29</v>
      </c>
      <c r="K229" s="119">
        <f>SUM(K230)</f>
        <v>327000</v>
      </c>
      <c r="L229" s="119">
        <f>SUM(L230)</f>
        <v>300299.14</v>
      </c>
      <c r="M229" s="29">
        <f>AVERAGE(L229/K229)*100</f>
        <v>91.834599388379218</v>
      </c>
    </row>
    <row r="230" spans="1:15" s="31" customFormat="1" x14ac:dyDescent="0.2">
      <c r="A230" s="32">
        <v>1</v>
      </c>
      <c r="B230" s="32"/>
      <c r="C230" s="32">
        <v>3</v>
      </c>
      <c r="D230" s="32">
        <v>4</v>
      </c>
      <c r="E230" s="32"/>
      <c r="F230" s="32"/>
      <c r="G230" s="32"/>
      <c r="H230" s="33"/>
      <c r="I230" s="37">
        <v>421</v>
      </c>
      <c r="J230" s="40" t="s">
        <v>402</v>
      </c>
      <c r="K230" s="119">
        <v>327000</v>
      </c>
      <c r="L230" s="119">
        <v>300299.14</v>
      </c>
      <c r="M230" s="29">
        <f>AVERAGE(L230/K230)*100</f>
        <v>91.834599388379218</v>
      </c>
    </row>
    <row r="231" spans="1:15" s="138" customFormat="1" x14ac:dyDescent="0.2">
      <c r="A231" s="131"/>
      <c r="B231" s="131"/>
      <c r="C231" s="131"/>
      <c r="D231" s="131"/>
      <c r="E231" s="131"/>
      <c r="F231" s="131"/>
      <c r="G231" s="131"/>
      <c r="H231" s="128"/>
      <c r="I231" s="93">
        <v>4213</v>
      </c>
      <c r="J231" s="94" t="s">
        <v>516</v>
      </c>
      <c r="K231" s="132"/>
      <c r="L231" s="132">
        <v>300299.14</v>
      </c>
      <c r="M231" s="95"/>
    </row>
    <row r="232" spans="1:15" s="31" customFormat="1" x14ac:dyDescent="0.2">
      <c r="A232" s="52">
        <v>1</v>
      </c>
      <c r="B232" s="52"/>
      <c r="C232" s="52">
        <v>3</v>
      </c>
      <c r="D232" s="52">
        <v>4</v>
      </c>
      <c r="E232" s="52"/>
      <c r="F232" s="52"/>
      <c r="G232" s="52" t="s">
        <v>53</v>
      </c>
      <c r="H232" s="62" t="s">
        <v>78</v>
      </c>
      <c r="I232" s="62" t="s">
        <v>195</v>
      </c>
      <c r="J232" s="54" t="s">
        <v>196</v>
      </c>
      <c r="K232" s="103">
        <f>SUM(K233+K236)</f>
        <v>403200</v>
      </c>
      <c r="L232" s="103">
        <f>SUM(L233+L236)</f>
        <v>376550.51</v>
      </c>
      <c r="M232" s="55">
        <f>AVERAGE(L232/K232)*100</f>
        <v>93.390503472222221</v>
      </c>
    </row>
    <row r="233" spans="1:15" s="31" customFormat="1" x14ac:dyDescent="0.2">
      <c r="A233" s="32"/>
      <c r="B233" s="32"/>
      <c r="C233" s="32"/>
      <c r="D233" s="32"/>
      <c r="E233" s="32"/>
      <c r="F233" s="32"/>
      <c r="G233" s="32"/>
      <c r="H233" s="42"/>
      <c r="I233" s="37">
        <v>32</v>
      </c>
      <c r="J233" s="40" t="s">
        <v>12</v>
      </c>
      <c r="K233" s="119">
        <f>SUM(K234)</f>
        <v>12200</v>
      </c>
      <c r="L233" s="119">
        <f>SUM(L234)</f>
        <v>12161.43</v>
      </c>
      <c r="M233" s="29">
        <f>AVERAGE(L233/K233)*100</f>
        <v>99.683852459016393</v>
      </c>
    </row>
    <row r="234" spans="1:15" s="31" customFormat="1" x14ac:dyDescent="0.2">
      <c r="A234" s="32">
        <v>1</v>
      </c>
      <c r="B234" s="32"/>
      <c r="C234" s="32"/>
      <c r="D234" s="32"/>
      <c r="E234" s="32"/>
      <c r="F234" s="32"/>
      <c r="G234" s="32"/>
      <c r="H234" s="42"/>
      <c r="I234" s="37">
        <v>323</v>
      </c>
      <c r="J234" s="34" t="s">
        <v>15</v>
      </c>
      <c r="K234" s="119">
        <v>12200</v>
      </c>
      <c r="L234" s="119">
        <v>12161.43</v>
      </c>
      <c r="M234" s="29">
        <f>AVERAGE(L234/K234)*100</f>
        <v>99.683852459016393</v>
      </c>
    </row>
    <row r="235" spans="1:15" s="138" customFormat="1" x14ac:dyDescent="0.2">
      <c r="A235" s="131"/>
      <c r="B235" s="131"/>
      <c r="C235" s="131"/>
      <c r="D235" s="131"/>
      <c r="E235" s="131"/>
      <c r="F235" s="131"/>
      <c r="G235" s="131"/>
      <c r="H235" s="128"/>
      <c r="I235" s="93">
        <v>3237</v>
      </c>
      <c r="J235" s="125" t="s">
        <v>487</v>
      </c>
      <c r="K235" s="132"/>
      <c r="L235" s="132">
        <v>12161.43</v>
      </c>
      <c r="M235" s="139"/>
    </row>
    <row r="236" spans="1:15" s="31" customFormat="1" x14ac:dyDescent="0.2">
      <c r="A236" s="32"/>
      <c r="B236" s="32"/>
      <c r="C236" s="32"/>
      <c r="D236" s="32"/>
      <c r="E236" s="32"/>
      <c r="F236" s="32"/>
      <c r="G236" s="32"/>
      <c r="H236" s="33"/>
      <c r="I236" s="37">
        <v>42</v>
      </c>
      <c r="J236" s="40" t="s">
        <v>29</v>
      </c>
      <c r="K236" s="119">
        <f>SUM(K237)</f>
        <v>391000</v>
      </c>
      <c r="L236" s="119">
        <f>SUM(L237)</f>
        <v>364389.08</v>
      </c>
      <c r="M236" s="29">
        <f>AVERAGE(L236/K236)*100</f>
        <v>93.194138107416876</v>
      </c>
    </row>
    <row r="237" spans="1:15" s="31" customFormat="1" x14ac:dyDescent="0.2">
      <c r="A237" s="32">
        <v>1</v>
      </c>
      <c r="B237" s="32"/>
      <c r="C237" s="32">
        <v>3</v>
      </c>
      <c r="D237" s="32">
        <v>4</v>
      </c>
      <c r="E237" s="32"/>
      <c r="F237" s="32"/>
      <c r="G237" s="32"/>
      <c r="H237" s="33"/>
      <c r="I237" s="37">
        <v>421</v>
      </c>
      <c r="J237" s="40" t="s">
        <v>402</v>
      </c>
      <c r="K237" s="119">
        <v>391000</v>
      </c>
      <c r="L237" s="119">
        <v>364389.08</v>
      </c>
      <c r="M237" s="29">
        <f>AVERAGE(L237/K237)*100</f>
        <v>93.194138107416876</v>
      </c>
    </row>
    <row r="238" spans="1:15" s="138" customFormat="1" x14ac:dyDescent="0.2">
      <c r="A238" s="131"/>
      <c r="B238" s="131"/>
      <c r="C238" s="131"/>
      <c r="D238" s="131"/>
      <c r="E238" s="131"/>
      <c r="F238" s="131"/>
      <c r="G238" s="131"/>
      <c r="H238" s="128"/>
      <c r="I238" s="93">
        <v>4214</v>
      </c>
      <c r="J238" s="94" t="s">
        <v>517</v>
      </c>
      <c r="K238" s="132"/>
      <c r="L238" s="132">
        <v>364389.08</v>
      </c>
      <c r="M238" s="95"/>
    </row>
    <row r="239" spans="1:15" s="23" customFormat="1" x14ac:dyDescent="0.2">
      <c r="A239" s="52">
        <v>1</v>
      </c>
      <c r="B239" s="52"/>
      <c r="C239" s="52"/>
      <c r="D239" s="52"/>
      <c r="E239" s="52"/>
      <c r="F239" s="52" t="s">
        <v>53</v>
      </c>
      <c r="G239" s="52" t="s">
        <v>53</v>
      </c>
      <c r="H239" s="62" t="s">
        <v>78</v>
      </c>
      <c r="I239" s="62" t="s">
        <v>197</v>
      </c>
      <c r="J239" s="54" t="s">
        <v>198</v>
      </c>
      <c r="K239" s="103">
        <f>SUM(K240)</f>
        <v>40000</v>
      </c>
      <c r="L239" s="103">
        <f>SUM(L240)</f>
        <v>36250</v>
      </c>
      <c r="M239" s="55">
        <f>AVERAGE(L239/K239)*100</f>
        <v>90.625</v>
      </c>
      <c r="O239" s="31"/>
    </row>
    <row r="240" spans="1:15" s="23" customFormat="1" x14ac:dyDescent="0.2">
      <c r="A240" s="32"/>
      <c r="B240" s="32"/>
      <c r="C240" s="32"/>
      <c r="D240" s="32"/>
      <c r="E240" s="32"/>
      <c r="F240" s="32"/>
      <c r="G240" s="32"/>
      <c r="H240" s="33"/>
      <c r="I240" s="37">
        <v>42</v>
      </c>
      <c r="J240" s="40" t="s">
        <v>29</v>
      </c>
      <c r="K240" s="119">
        <f>SUM(K241)</f>
        <v>40000</v>
      </c>
      <c r="L240" s="119">
        <f>SUM(L241)</f>
        <v>36250</v>
      </c>
      <c r="M240" s="29">
        <f>AVERAGE(L240/K240)*100</f>
        <v>90.625</v>
      </c>
      <c r="O240" s="31"/>
    </row>
    <row r="241" spans="1:16" s="23" customFormat="1" x14ac:dyDescent="0.2">
      <c r="A241" s="32">
        <v>1</v>
      </c>
      <c r="B241" s="32"/>
      <c r="C241" s="32"/>
      <c r="D241" s="32"/>
      <c r="E241" s="32"/>
      <c r="F241" s="32"/>
      <c r="G241" s="32"/>
      <c r="H241" s="33"/>
      <c r="I241" s="37">
        <v>421</v>
      </c>
      <c r="J241" s="40" t="s">
        <v>402</v>
      </c>
      <c r="K241" s="119">
        <v>40000</v>
      </c>
      <c r="L241" s="119">
        <v>36250</v>
      </c>
      <c r="M241" s="29">
        <f>AVERAGE(L241/K241)*100</f>
        <v>90.625</v>
      </c>
      <c r="O241" s="31"/>
    </row>
    <row r="242" spans="1:16" s="130" customFormat="1" x14ac:dyDescent="0.2">
      <c r="A242" s="131"/>
      <c r="B242" s="131"/>
      <c r="C242" s="131"/>
      <c r="D242" s="131"/>
      <c r="E242" s="131"/>
      <c r="F242" s="131"/>
      <c r="G242" s="131"/>
      <c r="H242" s="128"/>
      <c r="I242" s="93">
        <v>4213</v>
      </c>
      <c r="J242" s="94" t="s">
        <v>516</v>
      </c>
      <c r="K242" s="132"/>
      <c r="L242" s="132">
        <v>36250</v>
      </c>
      <c r="M242" s="95"/>
      <c r="O242" s="138"/>
    </row>
    <row r="243" spans="1:16" s="19" customFormat="1" x14ac:dyDescent="0.2">
      <c r="A243" s="52">
        <v>1</v>
      </c>
      <c r="B243" s="52"/>
      <c r="C243" s="52"/>
      <c r="D243" s="52">
        <v>4</v>
      </c>
      <c r="E243" s="52"/>
      <c r="F243" s="52"/>
      <c r="G243" s="52" t="s">
        <v>53</v>
      </c>
      <c r="H243" s="62" t="s">
        <v>78</v>
      </c>
      <c r="I243" s="62" t="s">
        <v>199</v>
      </c>
      <c r="J243" s="54" t="s">
        <v>200</v>
      </c>
      <c r="K243" s="103">
        <f>SUM(K244)</f>
        <v>320000</v>
      </c>
      <c r="L243" s="103">
        <f>SUM(L244)</f>
        <v>317719.71000000002</v>
      </c>
      <c r="M243" s="55">
        <f>AVERAGE(L243/K243)*100</f>
        <v>99.287409374999996</v>
      </c>
      <c r="O243" s="35"/>
    </row>
    <row r="244" spans="1:16" s="19" customFormat="1" x14ac:dyDescent="0.2">
      <c r="A244" s="32"/>
      <c r="B244" s="32"/>
      <c r="C244" s="32"/>
      <c r="D244" s="32"/>
      <c r="E244" s="32"/>
      <c r="F244" s="32"/>
      <c r="G244" s="32"/>
      <c r="H244" s="33"/>
      <c r="I244" s="37">
        <v>32</v>
      </c>
      <c r="J244" s="40" t="s">
        <v>12</v>
      </c>
      <c r="K244" s="119">
        <f>SUM(K245)</f>
        <v>320000</v>
      </c>
      <c r="L244" s="119">
        <f>SUM(L245)</f>
        <v>317719.71000000002</v>
      </c>
      <c r="M244" s="29">
        <f>AVERAGE(L244/K244)*100</f>
        <v>99.287409374999996</v>
      </c>
      <c r="O244" s="35"/>
    </row>
    <row r="245" spans="1:16" s="19" customFormat="1" x14ac:dyDescent="0.2">
      <c r="A245" s="32">
        <v>1</v>
      </c>
      <c r="B245" s="32"/>
      <c r="C245" s="32"/>
      <c r="D245" s="32">
        <v>4</v>
      </c>
      <c r="E245" s="32"/>
      <c r="F245" s="32"/>
      <c r="G245" s="32"/>
      <c r="H245" s="33"/>
      <c r="I245" s="37">
        <v>323</v>
      </c>
      <c r="J245" s="34" t="s">
        <v>15</v>
      </c>
      <c r="K245" s="119">
        <v>320000</v>
      </c>
      <c r="L245" s="119">
        <v>317719.71000000002</v>
      </c>
      <c r="M245" s="29">
        <f>AVERAGE(L245/K245)*100</f>
        <v>99.287409374999996</v>
      </c>
      <c r="O245" s="35"/>
    </row>
    <row r="246" spans="1:16" s="96" customFormat="1" x14ac:dyDescent="0.2">
      <c r="A246" s="131"/>
      <c r="B246" s="131"/>
      <c r="C246" s="131"/>
      <c r="D246" s="131"/>
      <c r="E246" s="131"/>
      <c r="F246" s="131"/>
      <c r="G246" s="131"/>
      <c r="H246" s="128"/>
      <c r="I246" s="93">
        <v>3232</v>
      </c>
      <c r="J246" s="94" t="s">
        <v>501</v>
      </c>
      <c r="K246" s="132"/>
      <c r="L246" s="132">
        <v>317719.71000000002</v>
      </c>
      <c r="M246" s="95"/>
      <c r="O246" s="129"/>
    </row>
    <row r="247" spans="1:16" s="19" customFormat="1" x14ac:dyDescent="0.2">
      <c r="A247" s="52">
        <v>1</v>
      </c>
      <c r="B247" s="52"/>
      <c r="C247" s="52"/>
      <c r="D247" s="52"/>
      <c r="E247" s="52"/>
      <c r="F247" s="52"/>
      <c r="G247" s="52" t="s">
        <v>53</v>
      </c>
      <c r="H247" s="62" t="s">
        <v>78</v>
      </c>
      <c r="I247" s="62" t="s">
        <v>433</v>
      </c>
      <c r="J247" s="54" t="s">
        <v>434</v>
      </c>
      <c r="K247" s="107">
        <f t="shared" ref="K247:L248" si="11">SUM(K248)</f>
        <v>25000</v>
      </c>
      <c r="L247" s="107">
        <f t="shared" si="11"/>
        <v>22250</v>
      </c>
      <c r="M247" s="55">
        <f>AVERAGE(L247/K247)*100</f>
        <v>89</v>
      </c>
      <c r="O247" s="35"/>
    </row>
    <row r="248" spans="1:16" s="19" customFormat="1" x14ac:dyDescent="0.2">
      <c r="A248" s="32"/>
      <c r="B248" s="32"/>
      <c r="C248" s="32"/>
      <c r="D248" s="32"/>
      <c r="E248" s="32"/>
      <c r="F248" s="32"/>
      <c r="G248" s="32"/>
      <c r="H248" s="33"/>
      <c r="I248" s="37">
        <v>32</v>
      </c>
      <c r="J248" s="40" t="s">
        <v>12</v>
      </c>
      <c r="K248" s="112">
        <f t="shared" si="11"/>
        <v>25000</v>
      </c>
      <c r="L248" s="112">
        <f t="shared" si="11"/>
        <v>22250</v>
      </c>
      <c r="M248" s="29">
        <f>AVERAGE(L248/K248)*100</f>
        <v>89</v>
      </c>
      <c r="O248" s="35"/>
    </row>
    <row r="249" spans="1:16" s="19" customFormat="1" x14ac:dyDescent="0.2">
      <c r="A249" s="32">
        <v>1</v>
      </c>
      <c r="B249" s="32"/>
      <c r="C249" s="32"/>
      <c r="D249" s="32"/>
      <c r="E249" s="32"/>
      <c r="F249" s="32"/>
      <c r="G249" s="32"/>
      <c r="H249" s="33"/>
      <c r="I249" s="37">
        <v>323</v>
      </c>
      <c r="J249" s="34" t="s">
        <v>15</v>
      </c>
      <c r="K249" s="119">
        <v>25000</v>
      </c>
      <c r="L249" s="119">
        <v>22250</v>
      </c>
      <c r="M249" s="29">
        <f>AVERAGE(L249/K249)*100</f>
        <v>89</v>
      </c>
      <c r="O249" s="35"/>
    </row>
    <row r="250" spans="1:16" s="96" customFormat="1" x14ac:dyDescent="0.2">
      <c r="A250" s="131"/>
      <c r="B250" s="131"/>
      <c r="C250" s="131"/>
      <c r="D250" s="131"/>
      <c r="E250" s="131"/>
      <c r="F250" s="131"/>
      <c r="G250" s="131"/>
      <c r="H250" s="128"/>
      <c r="I250" s="93">
        <v>3232</v>
      </c>
      <c r="J250" s="94" t="s">
        <v>501</v>
      </c>
      <c r="K250" s="132"/>
      <c r="L250" s="132">
        <v>22250</v>
      </c>
      <c r="M250" s="95"/>
      <c r="O250" s="129"/>
    </row>
    <row r="251" spans="1:16" s="19" customFormat="1" x14ac:dyDescent="0.2">
      <c r="A251" s="73">
        <v>1</v>
      </c>
      <c r="B251" s="67"/>
      <c r="C251" s="67">
        <v>3</v>
      </c>
      <c r="D251" s="67"/>
      <c r="E251" s="67"/>
      <c r="F251" s="67"/>
      <c r="G251" s="67" t="s">
        <v>53</v>
      </c>
      <c r="H251" s="68"/>
      <c r="I251" s="72" t="s">
        <v>97</v>
      </c>
      <c r="J251" s="70" t="s">
        <v>201</v>
      </c>
      <c r="K251" s="109">
        <f>SUM(K252+K259+K263+K267)</f>
        <v>407000</v>
      </c>
      <c r="L251" s="109">
        <f>SUM(L252+L259+L263+L267)</f>
        <v>220089.52</v>
      </c>
      <c r="M251" s="60">
        <f>AVERAGE(L251/K251)*100</f>
        <v>54.076049140049143</v>
      </c>
      <c r="O251" s="35"/>
    </row>
    <row r="252" spans="1:16" s="19" customFormat="1" x14ac:dyDescent="0.2">
      <c r="A252" s="52">
        <v>1</v>
      </c>
      <c r="B252" s="52"/>
      <c r="C252" s="52">
        <v>3</v>
      </c>
      <c r="D252" s="52"/>
      <c r="E252" s="52"/>
      <c r="F252" s="52"/>
      <c r="G252" s="52" t="s">
        <v>53</v>
      </c>
      <c r="H252" s="62" t="s">
        <v>81</v>
      </c>
      <c r="I252" s="62" t="s">
        <v>202</v>
      </c>
      <c r="J252" s="54" t="s">
        <v>203</v>
      </c>
      <c r="K252" s="103">
        <f>SUM(K253+K256)</f>
        <v>163500</v>
      </c>
      <c r="L252" s="103">
        <f>SUM(L253+L256)</f>
        <v>164812.5</v>
      </c>
      <c r="M252" s="55">
        <f>AVERAGE(L252/K252)*100</f>
        <v>100.80275229357798</v>
      </c>
      <c r="O252" s="35"/>
    </row>
    <row r="253" spans="1:16" s="19" customFormat="1" x14ac:dyDescent="0.2">
      <c r="A253" s="32"/>
      <c r="B253" s="32"/>
      <c r="C253" s="32"/>
      <c r="D253" s="32"/>
      <c r="E253" s="32"/>
      <c r="F253" s="32"/>
      <c r="G253" s="32"/>
      <c r="H253" s="42"/>
      <c r="I253" s="37">
        <v>32</v>
      </c>
      <c r="J253" s="40" t="s">
        <v>12</v>
      </c>
      <c r="K253" s="119">
        <f>SUM(K254)</f>
        <v>1500</v>
      </c>
      <c r="L253" s="119">
        <f>SUM(L254)</f>
        <v>0</v>
      </c>
      <c r="M253" s="29">
        <f>AVERAGE(L253/K253)*100</f>
        <v>0</v>
      </c>
      <c r="O253" s="35"/>
    </row>
    <row r="254" spans="1:16" s="19" customFormat="1" x14ac:dyDescent="0.2">
      <c r="A254" s="32">
        <v>1</v>
      </c>
      <c r="B254" s="32"/>
      <c r="C254" s="32"/>
      <c r="D254" s="32"/>
      <c r="E254" s="32"/>
      <c r="F254" s="32"/>
      <c r="G254" s="32"/>
      <c r="H254" s="42"/>
      <c r="I254" s="37">
        <v>323</v>
      </c>
      <c r="J254" s="34" t="s">
        <v>15</v>
      </c>
      <c r="K254" s="119">
        <v>1500</v>
      </c>
      <c r="L254" s="119">
        <v>0</v>
      </c>
      <c r="M254" s="29">
        <f>AVERAGE(L254/K254)*100</f>
        <v>0</v>
      </c>
      <c r="O254" s="35"/>
    </row>
    <row r="255" spans="1:16" s="96" customFormat="1" x14ac:dyDescent="0.2">
      <c r="A255" s="131"/>
      <c r="B255" s="131"/>
      <c r="C255" s="131"/>
      <c r="D255" s="131"/>
      <c r="E255" s="131"/>
      <c r="F255" s="131"/>
      <c r="G255" s="131"/>
      <c r="H255" s="128"/>
      <c r="I255" s="93">
        <v>3237</v>
      </c>
      <c r="J255" s="125" t="s">
        <v>487</v>
      </c>
      <c r="K255" s="132"/>
      <c r="L255" s="132">
        <v>0</v>
      </c>
      <c r="M255" s="139"/>
      <c r="O255" s="129"/>
    </row>
    <row r="256" spans="1:16" s="19" customFormat="1" x14ac:dyDescent="0.2">
      <c r="A256" s="32"/>
      <c r="B256" s="32"/>
      <c r="C256" s="32"/>
      <c r="D256" s="32"/>
      <c r="E256" s="32"/>
      <c r="F256" s="32"/>
      <c r="G256" s="32"/>
      <c r="H256" s="33"/>
      <c r="I256" s="37">
        <v>42</v>
      </c>
      <c r="J256" s="40" t="s">
        <v>29</v>
      </c>
      <c r="K256" s="119">
        <f>SUM(K257)</f>
        <v>162000</v>
      </c>
      <c r="L256" s="119">
        <f>SUM(L257)</f>
        <v>164812.5</v>
      </c>
      <c r="M256" s="29">
        <f>AVERAGE(L256/K256)*100</f>
        <v>101.73611111111111</v>
      </c>
      <c r="O256" s="35"/>
      <c r="P256" s="35"/>
    </row>
    <row r="257" spans="1:16" s="19" customFormat="1" x14ac:dyDescent="0.2">
      <c r="A257" s="32">
        <v>1</v>
      </c>
      <c r="B257" s="32"/>
      <c r="C257" s="32">
        <v>3</v>
      </c>
      <c r="D257" s="32"/>
      <c r="E257" s="32"/>
      <c r="F257" s="32"/>
      <c r="G257" s="32"/>
      <c r="H257" s="33"/>
      <c r="I257" s="37">
        <v>421</v>
      </c>
      <c r="J257" s="40" t="s">
        <v>402</v>
      </c>
      <c r="K257" s="119">
        <v>162000</v>
      </c>
      <c r="L257" s="119">
        <v>164812.5</v>
      </c>
      <c r="M257" s="29">
        <f>AVERAGE(L257/K257)*100</f>
        <v>101.73611111111111</v>
      </c>
      <c r="O257" s="35"/>
      <c r="P257" s="35"/>
    </row>
    <row r="258" spans="1:16" s="96" customFormat="1" x14ac:dyDescent="0.2">
      <c r="A258" s="131"/>
      <c r="B258" s="131"/>
      <c r="C258" s="131"/>
      <c r="D258" s="131"/>
      <c r="E258" s="131"/>
      <c r="F258" s="131"/>
      <c r="G258" s="131"/>
      <c r="H258" s="128"/>
      <c r="I258" s="93">
        <v>4214</v>
      </c>
      <c r="J258" s="94" t="s">
        <v>517</v>
      </c>
      <c r="K258" s="132"/>
      <c r="L258" s="132">
        <v>164812.5</v>
      </c>
      <c r="M258" s="95"/>
      <c r="O258" s="129"/>
    </row>
    <row r="259" spans="1:16" s="19" customFormat="1" x14ac:dyDescent="0.2">
      <c r="A259" s="52">
        <v>1</v>
      </c>
      <c r="B259" s="52"/>
      <c r="C259" s="52"/>
      <c r="D259" s="52"/>
      <c r="E259" s="52"/>
      <c r="F259" s="52"/>
      <c r="G259" s="52" t="s">
        <v>53</v>
      </c>
      <c r="H259" s="62" t="s">
        <v>81</v>
      </c>
      <c r="I259" s="62" t="s">
        <v>204</v>
      </c>
      <c r="J259" s="54" t="s">
        <v>205</v>
      </c>
      <c r="K259" s="103">
        <f>SUM(K260)</f>
        <v>80000</v>
      </c>
      <c r="L259" s="103">
        <f>SUM(L260)</f>
        <v>48093.75</v>
      </c>
      <c r="M259" s="55">
        <f>AVERAGE(L259/K259)*100</f>
        <v>60.1171875</v>
      </c>
      <c r="O259" s="35"/>
    </row>
    <row r="260" spans="1:16" s="19" customFormat="1" x14ac:dyDescent="0.2">
      <c r="A260" s="32"/>
      <c r="B260" s="32"/>
      <c r="C260" s="32"/>
      <c r="D260" s="32"/>
      <c r="E260" s="32"/>
      <c r="F260" s="32"/>
      <c r="G260" s="32"/>
      <c r="H260" s="33"/>
      <c r="I260" s="37">
        <v>42</v>
      </c>
      <c r="J260" s="40" t="s">
        <v>29</v>
      </c>
      <c r="K260" s="119">
        <f>SUM(K261)</f>
        <v>80000</v>
      </c>
      <c r="L260" s="119">
        <f>SUM(L261)</f>
        <v>48093.75</v>
      </c>
      <c r="M260" s="29">
        <f>AVERAGE(L260/K260)*100</f>
        <v>60.1171875</v>
      </c>
      <c r="O260" s="35"/>
    </row>
    <row r="261" spans="1:16" s="19" customFormat="1" ht="11.25" customHeight="1" x14ac:dyDescent="0.2">
      <c r="A261" s="32">
        <v>1</v>
      </c>
      <c r="B261" s="32"/>
      <c r="C261" s="32"/>
      <c r="D261" s="32"/>
      <c r="E261" s="32"/>
      <c r="F261" s="32"/>
      <c r="G261" s="32"/>
      <c r="H261" s="33"/>
      <c r="I261" s="37">
        <v>421</v>
      </c>
      <c r="J261" s="40" t="s">
        <v>402</v>
      </c>
      <c r="K261" s="119">
        <v>80000</v>
      </c>
      <c r="L261" s="119">
        <v>48093.75</v>
      </c>
      <c r="M261" s="29">
        <f>AVERAGE(L261/K261)*100</f>
        <v>60.1171875</v>
      </c>
      <c r="O261" s="35"/>
    </row>
    <row r="262" spans="1:16" s="96" customFormat="1" x14ac:dyDescent="0.2">
      <c r="A262" s="131"/>
      <c r="B262" s="131"/>
      <c r="C262" s="131"/>
      <c r="D262" s="131"/>
      <c r="E262" s="131"/>
      <c r="F262" s="131"/>
      <c r="G262" s="131"/>
      <c r="H262" s="128"/>
      <c r="I262" s="93">
        <v>4214</v>
      </c>
      <c r="J262" s="94" t="s">
        <v>517</v>
      </c>
      <c r="K262" s="132"/>
      <c r="L262" s="132">
        <v>48093.75</v>
      </c>
      <c r="M262" s="95"/>
      <c r="O262" s="129"/>
    </row>
    <row r="263" spans="1:16" s="19" customFormat="1" x14ac:dyDescent="0.2">
      <c r="A263" s="52">
        <v>1</v>
      </c>
      <c r="B263" s="52"/>
      <c r="C263" s="52"/>
      <c r="D263" s="52"/>
      <c r="E263" s="52" t="s">
        <v>53</v>
      </c>
      <c r="F263" s="52" t="s">
        <v>53</v>
      </c>
      <c r="G263" s="52" t="s">
        <v>53</v>
      </c>
      <c r="H263" s="62" t="s">
        <v>81</v>
      </c>
      <c r="I263" s="62" t="s">
        <v>206</v>
      </c>
      <c r="J263" s="54" t="s">
        <v>207</v>
      </c>
      <c r="K263" s="103">
        <f>SUM(K264)</f>
        <v>3500</v>
      </c>
      <c r="L263" s="103">
        <f>SUM(L264)</f>
        <v>3245.77</v>
      </c>
      <c r="M263" s="55">
        <f>AVERAGE(L263/K263)*100</f>
        <v>92.736285714285714</v>
      </c>
      <c r="O263" s="35"/>
    </row>
    <row r="264" spans="1:16" s="19" customFormat="1" x14ac:dyDescent="0.2">
      <c r="A264" s="32"/>
      <c r="B264" s="32"/>
      <c r="C264" s="32"/>
      <c r="D264" s="32"/>
      <c r="E264" s="32"/>
      <c r="F264" s="32"/>
      <c r="G264" s="32"/>
      <c r="H264" s="33"/>
      <c r="I264" s="37">
        <v>32</v>
      </c>
      <c r="J264" s="40" t="s">
        <v>12</v>
      </c>
      <c r="K264" s="119">
        <f>SUM(K265)</f>
        <v>3500</v>
      </c>
      <c r="L264" s="119">
        <f>SUM(L265)</f>
        <v>3245.77</v>
      </c>
      <c r="M264" s="29">
        <f>AVERAGE(L264/K264)*100</f>
        <v>92.736285714285714</v>
      </c>
      <c r="O264" s="35"/>
    </row>
    <row r="265" spans="1:16" s="19" customFormat="1" x14ac:dyDescent="0.2">
      <c r="A265" s="32">
        <v>1</v>
      </c>
      <c r="B265" s="32"/>
      <c r="C265" s="32"/>
      <c r="D265" s="32"/>
      <c r="E265" s="32"/>
      <c r="F265" s="32"/>
      <c r="G265" s="32"/>
      <c r="H265" s="33"/>
      <c r="I265" s="37">
        <v>323</v>
      </c>
      <c r="J265" s="34" t="s">
        <v>15</v>
      </c>
      <c r="K265" s="119">
        <v>3500</v>
      </c>
      <c r="L265" s="119">
        <v>3245.77</v>
      </c>
      <c r="M265" s="29">
        <f>AVERAGE(L265/K265)*100</f>
        <v>92.736285714285714</v>
      </c>
      <c r="O265" s="35"/>
    </row>
    <row r="266" spans="1:16" s="96" customFormat="1" x14ac:dyDescent="0.2">
      <c r="A266" s="131"/>
      <c r="B266" s="131"/>
      <c r="C266" s="131"/>
      <c r="D266" s="131"/>
      <c r="E266" s="131"/>
      <c r="F266" s="131"/>
      <c r="G266" s="131"/>
      <c r="H266" s="128"/>
      <c r="I266" s="93">
        <v>3237</v>
      </c>
      <c r="J266" s="125" t="s">
        <v>487</v>
      </c>
      <c r="K266" s="132"/>
      <c r="L266" s="132">
        <v>3245.77</v>
      </c>
      <c r="M266" s="95"/>
      <c r="O266" s="129"/>
    </row>
    <row r="267" spans="1:16" s="19" customFormat="1" x14ac:dyDescent="0.2">
      <c r="A267" s="52">
        <v>1</v>
      </c>
      <c r="B267" s="52"/>
      <c r="C267" s="52"/>
      <c r="D267" s="52"/>
      <c r="E267" s="52" t="s">
        <v>53</v>
      </c>
      <c r="F267" s="52"/>
      <c r="G267" s="52" t="s">
        <v>53</v>
      </c>
      <c r="H267" s="62" t="s">
        <v>81</v>
      </c>
      <c r="I267" s="62" t="s">
        <v>208</v>
      </c>
      <c r="J267" s="54" t="s">
        <v>209</v>
      </c>
      <c r="K267" s="103">
        <f>SUM(K268+K271)</f>
        <v>160000</v>
      </c>
      <c r="L267" s="103">
        <f>SUM(L268+L271)</f>
        <v>3937.5</v>
      </c>
      <c r="M267" s="55">
        <f>AVERAGE(L267/K267)*100</f>
        <v>2.4609375</v>
      </c>
      <c r="O267" s="35"/>
    </row>
    <row r="268" spans="1:16" s="19" customFormat="1" x14ac:dyDescent="0.2">
      <c r="A268" s="32"/>
      <c r="B268" s="32"/>
      <c r="C268" s="32"/>
      <c r="D268" s="32"/>
      <c r="E268" s="32"/>
      <c r="F268" s="32"/>
      <c r="G268" s="32"/>
      <c r="H268" s="42"/>
      <c r="I268" s="37">
        <v>32</v>
      </c>
      <c r="J268" s="40" t="s">
        <v>12</v>
      </c>
      <c r="K268" s="119">
        <f>SUM(K269)</f>
        <v>10000</v>
      </c>
      <c r="L268" s="119">
        <f>SUM(L269)</f>
        <v>3937.5</v>
      </c>
      <c r="M268" s="29">
        <f>AVERAGE(L268/K268)*100</f>
        <v>39.375</v>
      </c>
      <c r="O268" s="35"/>
    </row>
    <row r="269" spans="1:16" s="19" customFormat="1" x14ac:dyDescent="0.2">
      <c r="A269" s="32">
        <v>1</v>
      </c>
      <c r="B269" s="32"/>
      <c r="C269" s="32"/>
      <c r="D269" s="32"/>
      <c r="E269" s="32"/>
      <c r="F269" s="32"/>
      <c r="G269" s="32"/>
      <c r="H269" s="42"/>
      <c r="I269" s="37">
        <v>323</v>
      </c>
      <c r="J269" s="34" t="s">
        <v>15</v>
      </c>
      <c r="K269" s="119">
        <v>10000</v>
      </c>
      <c r="L269" s="119">
        <v>3937.5</v>
      </c>
      <c r="M269" s="29">
        <f>AVERAGE(L269/K269)*100</f>
        <v>39.375</v>
      </c>
      <c r="O269" s="35"/>
    </row>
    <row r="270" spans="1:16" s="96" customFormat="1" x14ac:dyDescent="0.2">
      <c r="A270" s="131"/>
      <c r="B270" s="131"/>
      <c r="C270" s="131"/>
      <c r="D270" s="131"/>
      <c r="E270" s="131"/>
      <c r="F270" s="131"/>
      <c r="G270" s="131"/>
      <c r="H270" s="128"/>
      <c r="I270" s="93">
        <v>3232</v>
      </c>
      <c r="J270" s="94" t="s">
        <v>501</v>
      </c>
      <c r="K270" s="132"/>
      <c r="L270" s="132">
        <v>3937.5</v>
      </c>
      <c r="M270" s="139"/>
      <c r="O270" s="129"/>
    </row>
    <row r="271" spans="1:16" s="19" customFormat="1" x14ac:dyDescent="0.2">
      <c r="A271" s="32"/>
      <c r="B271" s="32"/>
      <c r="C271" s="32"/>
      <c r="D271" s="32"/>
      <c r="E271" s="32"/>
      <c r="F271" s="32"/>
      <c r="G271" s="32"/>
      <c r="H271" s="33"/>
      <c r="I271" s="37">
        <v>36</v>
      </c>
      <c r="J271" s="40" t="s">
        <v>136</v>
      </c>
      <c r="K271" s="119">
        <f>SUM(K272)</f>
        <v>150000</v>
      </c>
      <c r="L271" s="119">
        <f>SUM(L272)</f>
        <v>0</v>
      </c>
      <c r="M271" s="29">
        <f>AVERAGE(L271/K271)*100</f>
        <v>0</v>
      </c>
      <c r="O271" s="35"/>
    </row>
    <row r="272" spans="1:16" s="19" customFormat="1" x14ac:dyDescent="0.2">
      <c r="A272" s="32">
        <v>1</v>
      </c>
      <c r="B272" s="32"/>
      <c r="C272" s="32"/>
      <c r="D272" s="32"/>
      <c r="E272" s="32"/>
      <c r="F272" s="32"/>
      <c r="G272" s="32"/>
      <c r="H272" s="33"/>
      <c r="I272" s="37">
        <v>363</v>
      </c>
      <c r="J272" s="40" t="s">
        <v>403</v>
      </c>
      <c r="K272" s="119">
        <v>150000</v>
      </c>
      <c r="L272" s="119">
        <v>0</v>
      </c>
      <c r="M272" s="29">
        <f>AVERAGE(L272/K272)*100</f>
        <v>0</v>
      </c>
      <c r="O272" s="35"/>
    </row>
    <row r="273" spans="1:15" s="96" customFormat="1" x14ac:dyDescent="0.2">
      <c r="A273" s="131"/>
      <c r="B273" s="131"/>
      <c r="C273" s="131"/>
      <c r="D273" s="131"/>
      <c r="E273" s="131"/>
      <c r="F273" s="131"/>
      <c r="G273" s="131"/>
      <c r="H273" s="128"/>
      <c r="I273" s="93">
        <v>3632</v>
      </c>
      <c r="J273" s="94" t="s">
        <v>518</v>
      </c>
      <c r="K273" s="132"/>
      <c r="L273" s="132">
        <v>0</v>
      </c>
      <c r="M273" s="95"/>
      <c r="O273" s="129"/>
    </row>
    <row r="274" spans="1:15" s="19" customFormat="1" x14ac:dyDescent="0.2">
      <c r="A274" s="73">
        <v>1</v>
      </c>
      <c r="B274" s="67"/>
      <c r="C274" s="67">
        <v>3</v>
      </c>
      <c r="D274" s="67">
        <v>4</v>
      </c>
      <c r="E274" s="67" t="s">
        <v>53</v>
      </c>
      <c r="F274" s="67"/>
      <c r="G274" s="67" t="s">
        <v>53</v>
      </c>
      <c r="H274" s="68"/>
      <c r="I274" s="72" t="s">
        <v>121</v>
      </c>
      <c r="J274" s="70" t="s">
        <v>210</v>
      </c>
      <c r="K274" s="109">
        <f t="shared" ref="K274:L276" si="12">SUM(K275)</f>
        <v>82000</v>
      </c>
      <c r="L274" s="109">
        <f t="shared" si="12"/>
        <v>81218.429999999993</v>
      </c>
      <c r="M274" s="60">
        <f>AVERAGE(L274/K274)*100</f>
        <v>99.046865853658531</v>
      </c>
      <c r="O274" s="35"/>
    </row>
    <row r="275" spans="1:15" s="19" customFormat="1" x14ac:dyDescent="0.2">
      <c r="A275" s="52">
        <v>1</v>
      </c>
      <c r="B275" s="52"/>
      <c r="C275" s="52">
        <v>3</v>
      </c>
      <c r="D275" s="52">
        <v>4</v>
      </c>
      <c r="E275" s="52" t="s">
        <v>53</v>
      </c>
      <c r="F275" s="52" t="s">
        <v>53</v>
      </c>
      <c r="G275" s="52" t="s">
        <v>53</v>
      </c>
      <c r="H275" s="62" t="s">
        <v>78</v>
      </c>
      <c r="I275" s="62" t="s">
        <v>211</v>
      </c>
      <c r="J275" s="54" t="s">
        <v>212</v>
      </c>
      <c r="K275" s="103">
        <f t="shared" si="12"/>
        <v>82000</v>
      </c>
      <c r="L275" s="103">
        <f t="shared" si="12"/>
        <v>81218.429999999993</v>
      </c>
      <c r="M275" s="55">
        <f>AVERAGE(L275/K275)*100</f>
        <v>99.046865853658531</v>
      </c>
      <c r="O275" s="35"/>
    </row>
    <row r="276" spans="1:15" s="19" customFormat="1" x14ac:dyDescent="0.2">
      <c r="A276" s="32"/>
      <c r="B276" s="32"/>
      <c r="C276" s="32"/>
      <c r="D276" s="32"/>
      <c r="E276" s="32"/>
      <c r="F276" s="32"/>
      <c r="G276" s="32"/>
      <c r="H276" s="33"/>
      <c r="I276" s="37">
        <v>32</v>
      </c>
      <c r="J276" s="40" t="s">
        <v>12</v>
      </c>
      <c r="K276" s="119">
        <f t="shared" si="12"/>
        <v>82000</v>
      </c>
      <c r="L276" s="119">
        <f t="shared" si="12"/>
        <v>81218.429999999993</v>
      </c>
      <c r="M276" s="29">
        <f>AVERAGE(L276/K276)*100</f>
        <v>99.046865853658531</v>
      </c>
      <c r="O276" s="35"/>
    </row>
    <row r="277" spans="1:15" s="19" customFormat="1" x14ac:dyDescent="0.2">
      <c r="A277" s="32">
        <v>1</v>
      </c>
      <c r="B277" s="32"/>
      <c r="C277" s="32">
        <v>3</v>
      </c>
      <c r="D277" s="32">
        <v>4</v>
      </c>
      <c r="E277" s="32"/>
      <c r="F277" s="32"/>
      <c r="G277" s="32"/>
      <c r="H277" s="33"/>
      <c r="I277" s="37">
        <v>323</v>
      </c>
      <c r="J277" s="34" t="s">
        <v>15</v>
      </c>
      <c r="K277" s="119">
        <v>82000</v>
      </c>
      <c r="L277" s="119">
        <v>81218.429999999993</v>
      </c>
      <c r="M277" s="29">
        <f>AVERAGE(L277/K277)*100</f>
        <v>99.046865853658531</v>
      </c>
      <c r="O277" s="35"/>
    </row>
    <row r="278" spans="1:15" s="96" customFormat="1" x14ac:dyDescent="0.2">
      <c r="A278" s="131"/>
      <c r="B278" s="131"/>
      <c r="C278" s="131"/>
      <c r="D278" s="131"/>
      <c r="E278" s="131"/>
      <c r="F278" s="131"/>
      <c r="G278" s="131"/>
      <c r="H278" s="128"/>
      <c r="I278" s="93">
        <v>3232</v>
      </c>
      <c r="J278" s="94" t="s">
        <v>501</v>
      </c>
      <c r="K278" s="132"/>
      <c r="L278" s="132">
        <v>81218.429999999993</v>
      </c>
      <c r="M278" s="95"/>
      <c r="O278" s="129"/>
    </row>
    <row r="279" spans="1:15" s="19" customFormat="1" x14ac:dyDescent="0.2">
      <c r="A279" s="73">
        <v>1</v>
      </c>
      <c r="B279" s="67"/>
      <c r="C279" s="67"/>
      <c r="D279" s="67"/>
      <c r="E279" s="67" t="s">
        <v>53</v>
      </c>
      <c r="F279" s="67" t="s">
        <v>53</v>
      </c>
      <c r="G279" s="67" t="s">
        <v>53</v>
      </c>
      <c r="H279" s="68"/>
      <c r="I279" s="72" t="s">
        <v>108</v>
      </c>
      <c r="J279" s="70" t="s">
        <v>213</v>
      </c>
      <c r="K279" s="109">
        <f t="shared" ref="K279:L281" si="13">SUM(K280)</f>
        <v>10000</v>
      </c>
      <c r="L279" s="109">
        <f t="shared" si="13"/>
        <v>0</v>
      </c>
      <c r="M279" s="60">
        <f>AVERAGE(L279/K279)*100</f>
        <v>0</v>
      </c>
      <c r="O279" s="35"/>
    </row>
    <row r="280" spans="1:15" s="19" customFormat="1" x14ac:dyDescent="0.2">
      <c r="A280" s="52">
        <v>1</v>
      </c>
      <c r="B280" s="52"/>
      <c r="C280" s="52"/>
      <c r="D280" s="52"/>
      <c r="E280" s="52" t="s">
        <v>53</v>
      </c>
      <c r="F280" s="52" t="s">
        <v>53</v>
      </c>
      <c r="G280" s="52" t="s">
        <v>53</v>
      </c>
      <c r="H280" s="62" t="s">
        <v>88</v>
      </c>
      <c r="I280" s="62" t="s">
        <v>111</v>
      </c>
      <c r="J280" s="54" t="s">
        <v>214</v>
      </c>
      <c r="K280" s="103">
        <f t="shared" si="13"/>
        <v>10000</v>
      </c>
      <c r="L280" s="103">
        <f t="shared" si="13"/>
        <v>0</v>
      </c>
      <c r="M280" s="55">
        <f>AVERAGE(L280/K280)*100</f>
        <v>0</v>
      </c>
      <c r="O280" s="35"/>
    </row>
    <row r="281" spans="1:15" s="19" customFormat="1" x14ac:dyDescent="0.2">
      <c r="A281" s="32"/>
      <c r="B281" s="32"/>
      <c r="C281" s="32"/>
      <c r="D281" s="32"/>
      <c r="E281" s="32"/>
      <c r="F281" s="32"/>
      <c r="G281" s="32"/>
      <c r="H281" s="33"/>
      <c r="I281" s="37">
        <v>41</v>
      </c>
      <c r="J281" s="40" t="s">
        <v>404</v>
      </c>
      <c r="K281" s="119">
        <f t="shared" si="13"/>
        <v>10000</v>
      </c>
      <c r="L281" s="119">
        <f t="shared" si="13"/>
        <v>0</v>
      </c>
      <c r="M281" s="29">
        <f>AVERAGE(L281/K281)*100</f>
        <v>0</v>
      </c>
      <c r="O281" s="35"/>
    </row>
    <row r="282" spans="1:15" s="19" customFormat="1" x14ac:dyDescent="0.2">
      <c r="A282" s="32">
        <v>1</v>
      </c>
      <c r="B282" s="32"/>
      <c r="C282" s="32"/>
      <c r="D282" s="32"/>
      <c r="E282" s="32"/>
      <c r="F282" s="32"/>
      <c r="G282" s="32"/>
      <c r="H282" s="33"/>
      <c r="I282" s="37">
        <v>411</v>
      </c>
      <c r="J282" s="40" t="s">
        <v>405</v>
      </c>
      <c r="K282" s="119">
        <v>10000</v>
      </c>
      <c r="L282" s="119">
        <v>0</v>
      </c>
      <c r="M282" s="29">
        <f>AVERAGE(L282/K282)*100</f>
        <v>0</v>
      </c>
      <c r="O282" s="35"/>
    </row>
    <row r="283" spans="1:15" s="96" customFormat="1" x14ac:dyDescent="0.2">
      <c r="A283" s="131"/>
      <c r="B283" s="131"/>
      <c r="C283" s="131"/>
      <c r="D283" s="131"/>
      <c r="E283" s="131"/>
      <c r="F283" s="131"/>
      <c r="G283" s="131"/>
      <c r="H283" s="128"/>
      <c r="I283" s="93">
        <v>4111</v>
      </c>
      <c r="J283" s="125" t="s">
        <v>519</v>
      </c>
      <c r="K283" s="132"/>
      <c r="L283" s="132">
        <v>0</v>
      </c>
      <c r="M283" s="95"/>
      <c r="O283" s="129"/>
    </row>
    <row r="284" spans="1:15" s="19" customFormat="1" x14ac:dyDescent="0.2">
      <c r="A284" s="46"/>
      <c r="B284" s="46"/>
      <c r="C284" s="46"/>
      <c r="D284" s="46"/>
      <c r="E284" s="46"/>
      <c r="F284" s="46"/>
      <c r="G284" s="46"/>
      <c r="H284" s="75" t="s">
        <v>51</v>
      </c>
      <c r="I284" s="51" t="s">
        <v>181</v>
      </c>
      <c r="J284" s="49"/>
      <c r="K284" s="117">
        <f>SUM(K287+K291+K303+K307)</f>
        <v>463000</v>
      </c>
      <c r="L284" s="117">
        <f>SUM(L287+L291+L303+L307)</f>
        <v>453754.17000000004</v>
      </c>
      <c r="M284" s="50">
        <f t="shared" ref="M284:M285" si="14">AVERAGE(L284/K284)*100</f>
        <v>98.003060475162002</v>
      </c>
      <c r="O284" s="35"/>
    </row>
    <row r="285" spans="1:15" s="19" customFormat="1" x14ac:dyDescent="0.2">
      <c r="A285" s="46"/>
      <c r="B285" s="46"/>
      <c r="C285" s="46"/>
      <c r="D285" s="46"/>
      <c r="E285" s="46"/>
      <c r="F285" s="46"/>
      <c r="G285" s="46"/>
      <c r="H285" s="75" t="s">
        <v>95</v>
      </c>
      <c r="I285" s="51" t="s">
        <v>384</v>
      </c>
      <c r="J285" s="49"/>
      <c r="K285" s="101">
        <f>SUM(K295+K299)</f>
        <v>97000</v>
      </c>
      <c r="L285" s="101">
        <f>SUM(L295+L299)</f>
        <v>88750</v>
      </c>
      <c r="M285" s="50">
        <f t="shared" si="14"/>
        <v>91.494845360824741</v>
      </c>
      <c r="O285" s="35"/>
    </row>
    <row r="286" spans="1:15" s="19" customFormat="1" x14ac:dyDescent="0.2">
      <c r="A286" s="73">
        <v>1</v>
      </c>
      <c r="B286" s="67"/>
      <c r="C286" s="67"/>
      <c r="D286" s="67">
        <v>4</v>
      </c>
      <c r="E286" s="67" t="s">
        <v>53</v>
      </c>
      <c r="F286" s="67" t="s">
        <v>53</v>
      </c>
      <c r="G286" s="67"/>
      <c r="H286" s="68"/>
      <c r="I286" s="72" t="s">
        <v>114</v>
      </c>
      <c r="J286" s="70" t="s">
        <v>215</v>
      </c>
      <c r="K286" s="118">
        <f>SUM(K287+K291+K295+K299+K303+K307)</f>
        <v>560000</v>
      </c>
      <c r="L286" s="118">
        <f>SUM(L287+L291+L295+L299+L303+L307)</f>
        <v>542504.17000000004</v>
      </c>
      <c r="M286" s="60">
        <f>AVERAGE(L286/K286)*100</f>
        <v>96.875744642857157</v>
      </c>
      <c r="O286" s="35"/>
    </row>
    <row r="287" spans="1:15" s="19" customFormat="1" x14ac:dyDescent="0.2">
      <c r="A287" s="52">
        <v>1</v>
      </c>
      <c r="B287" s="52"/>
      <c r="C287" s="52"/>
      <c r="D287" s="52">
        <v>4</v>
      </c>
      <c r="E287" s="52" t="s">
        <v>53</v>
      </c>
      <c r="F287" s="52" t="s">
        <v>53</v>
      </c>
      <c r="G287" s="52" t="s">
        <v>53</v>
      </c>
      <c r="H287" s="62" t="s">
        <v>65</v>
      </c>
      <c r="I287" s="62" t="s">
        <v>116</v>
      </c>
      <c r="J287" s="54" t="s">
        <v>216</v>
      </c>
      <c r="K287" s="103">
        <f>SUM(K288)</f>
        <v>247000</v>
      </c>
      <c r="L287" s="103">
        <f>SUM(L288)</f>
        <v>245100.64</v>
      </c>
      <c r="M287" s="55">
        <f>AVERAGE(L287/K287)*100</f>
        <v>99.231028340080968</v>
      </c>
      <c r="O287" s="35"/>
    </row>
    <row r="288" spans="1:15" s="19" customFormat="1" x14ac:dyDescent="0.2">
      <c r="A288" s="32"/>
      <c r="B288" s="32"/>
      <c r="C288" s="32"/>
      <c r="D288" s="32"/>
      <c r="E288" s="32"/>
      <c r="F288" s="32"/>
      <c r="G288" s="32"/>
      <c r="H288" s="33"/>
      <c r="I288" s="37">
        <v>42</v>
      </c>
      <c r="J288" s="40" t="s">
        <v>29</v>
      </c>
      <c r="K288" s="119">
        <f>SUM(K289)</f>
        <v>247000</v>
      </c>
      <c r="L288" s="119">
        <f>SUM(L289)</f>
        <v>245100.64</v>
      </c>
      <c r="M288" s="29">
        <f>AVERAGE(L288/K288)*100</f>
        <v>99.231028340080968</v>
      </c>
      <c r="O288" s="35"/>
    </row>
    <row r="289" spans="1:15" s="19" customFormat="1" x14ac:dyDescent="0.2">
      <c r="A289" s="32">
        <v>1</v>
      </c>
      <c r="B289" s="32"/>
      <c r="C289" s="32"/>
      <c r="D289" s="32">
        <v>4</v>
      </c>
      <c r="E289" s="32"/>
      <c r="F289" s="32"/>
      <c r="G289" s="32"/>
      <c r="H289" s="33"/>
      <c r="I289" s="37">
        <v>421</v>
      </c>
      <c r="J289" s="40" t="s">
        <v>402</v>
      </c>
      <c r="K289" s="119">
        <v>247000</v>
      </c>
      <c r="L289" s="119">
        <v>245100.64</v>
      </c>
      <c r="M289" s="29">
        <f>AVERAGE(L289/K289)*100</f>
        <v>99.231028340080968</v>
      </c>
      <c r="O289" s="35"/>
    </row>
    <row r="290" spans="1:15" s="96" customFormat="1" x14ac:dyDescent="0.2">
      <c r="A290" s="131"/>
      <c r="B290" s="131"/>
      <c r="C290" s="131"/>
      <c r="D290" s="131"/>
      <c r="E290" s="131"/>
      <c r="F290" s="131"/>
      <c r="G290" s="131"/>
      <c r="H290" s="128"/>
      <c r="I290" s="93">
        <v>4212</v>
      </c>
      <c r="J290" s="94" t="s">
        <v>520</v>
      </c>
      <c r="K290" s="132"/>
      <c r="L290" s="132">
        <v>245100.64</v>
      </c>
      <c r="M290" s="95"/>
      <c r="O290" s="129"/>
    </row>
    <row r="291" spans="1:15" s="22" customFormat="1" ht="25.5" x14ac:dyDescent="0.2">
      <c r="A291" s="64">
        <v>1</v>
      </c>
      <c r="B291" s="64"/>
      <c r="C291" s="64"/>
      <c r="D291" s="64"/>
      <c r="E291" s="64" t="s">
        <v>53</v>
      </c>
      <c r="F291" s="64" t="s">
        <v>53</v>
      </c>
      <c r="G291" s="64" t="s">
        <v>53</v>
      </c>
      <c r="H291" s="65" t="s">
        <v>65</v>
      </c>
      <c r="I291" s="65" t="s">
        <v>217</v>
      </c>
      <c r="J291" s="66" t="s">
        <v>218</v>
      </c>
      <c r="K291" s="113">
        <f>SUM(K292)</f>
        <v>165000</v>
      </c>
      <c r="L291" s="113">
        <f>SUM(L292)</f>
        <v>160153.53</v>
      </c>
      <c r="M291" s="199">
        <f>AVERAGE(L291/K291)*100</f>
        <v>97.06274545454545</v>
      </c>
      <c r="O291" s="279"/>
    </row>
    <row r="292" spans="1:15" s="19" customFormat="1" x14ac:dyDescent="0.2">
      <c r="A292" s="32"/>
      <c r="B292" s="32"/>
      <c r="C292" s="32"/>
      <c r="D292" s="32"/>
      <c r="E292" s="32"/>
      <c r="F292" s="32"/>
      <c r="G292" s="32"/>
      <c r="H292" s="33"/>
      <c r="I292" s="37">
        <v>42</v>
      </c>
      <c r="J292" s="40" t="s">
        <v>29</v>
      </c>
      <c r="K292" s="119">
        <f>SUM(K293)</f>
        <v>165000</v>
      </c>
      <c r="L292" s="119">
        <f>SUM(L293)</f>
        <v>160153.53</v>
      </c>
      <c r="M292" s="29">
        <f>AVERAGE(L292/K292)*100</f>
        <v>97.06274545454545</v>
      </c>
      <c r="O292" s="35"/>
    </row>
    <row r="293" spans="1:15" s="19" customFormat="1" x14ac:dyDescent="0.2">
      <c r="A293" s="32">
        <v>1</v>
      </c>
      <c r="B293" s="32"/>
      <c r="C293" s="32"/>
      <c r="D293" s="32"/>
      <c r="E293" s="32"/>
      <c r="F293" s="32"/>
      <c r="G293" s="32"/>
      <c r="H293" s="33"/>
      <c r="I293" s="37">
        <v>421</v>
      </c>
      <c r="J293" s="40" t="s">
        <v>402</v>
      </c>
      <c r="K293" s="119">
        <v>165000</v>
      </c>
      <c r="L293" s="119">
        <v>160153.53</v>
      </c>
      <c r="M293" s="29">
        <f>AVERAGE(L293/K293)*100</f>
        <v>97.06274545454545</v>
      </c>
      <c r="O293" s="35"/>
    </row>
    <row r="294" spans="1:15" s="96" customFormat="1" x14ac:dyDescent="0.2">
      <c r="A294" s="131"/>
      <c r="B294" s="131"/>
      <c r="C294" s="131"/>
      <c r="D294" s="131"/>
      <c r="E294" s="131"/>
      <c r="F294" s="131"/>
      <c r="G294" s="131"/>
      <c r="H294" s="128"/>
      <c r="I294" s="93">
        <v>4213</v>
      </c>
      <c r="J294" s="94" t="s">
        <v>516</v>
      </c>
      <c r="K294" s="132"/>
      <c r="L294" s="132">
        <v>160153.53</v>
      </c>
      <c r="M294" s="95"/>
      <c r="O294" s="129"/>
    </row>
    <row r="295" spans="1:15" s="19" customFormat="1" x14ac:dyDescent="0.2">
      <c r="A295" s="52">
        <v>1</v>
      </c>
      <c r="B295" s="52"/>
      <c r="C295" s="52"/>
      <c r="D295" s="52"/>
      <c r="E295" s="52" t="s">
        <v>53</v>
      </c>
      <c r="F295" s="52" t="s">
        <v>53</v>
      </c>
      <c r="G295" s="52"/>
      <c r="H295" s="62" t="s">
        <v>101</v>
      </c>
      <c r="I295" s="62" t="s">
        <v>219</v>
      </c>
      <c r="J295" s="54" t="s">
        <v>220</v>
      </c>
      <c r="K295" s="103">
        <f>SUM(K296)</f>
        <v>57000</v>
      </c>
      <c r="L295" s="103">
        <f>SUM(L296)</f>
        <v>56250</v>
      </c>
      <c r="M295" s="55">
        <f>AVERAGE(L295/K295)*100</f>
        <v>98.68421052631578</v>
      </c>
      <c r="O295" s="35"/>
    </row>
    <row r="296" spans="1:15" s="19" customFormat="1" x14ac:dyDescent="0.2">
      <c r="A296" s="32"/>
      <c r="B296" s="32"/>
      <c r="C296" s="32"/>
      <c r="D296" s="32"/>
      <c r="E296" s="32"/>
      <c r="F296" s="32"/>
      <c r="G296" s="32"/>
      <c r="H296" s="33"/>
      <c r="I296" s="37">
        <v>42</v>
      </c>
      <c r="J296" s="40" t="s">
        <v>29</v>
      </c>
      <c r="K296" s="119">
        <f>SUM(K297)</f>
        <v>57000</v>
      </c>
      <c r="L296" s="119">
        <f>SUM(L297)</f>
        <v>56250</v>
      </c>
      <c r="M296" s="29">
        <f>AVERAGE(L296/K296)*100</f>
        <v>98.68421052631578</v>
      </c>
      <c r="O296" s="35"/>
    </row>
    <row r="297" spans="1:15" s="19" customFormat="1" x14ac:dyDescent="0.2">
      <c r="A297" s="32">
        <v>1</v>
      </c>
      <c r="B297" s="32"/>
      <c r="C297" s="32"/>
      <c r="D297" s="32"/>
      <c r="E297" s="32"/>
      <c r="F297" s="32"/>
      <c r="G297" s="32"/>
      <c r="H297" s="33"/>
      <c r="I297" s="37">
        <v>421</v>
      </c>
      <c r="J297" s="40" t="s">
        <v>402</v>
      </c>
      <c r="K297" s="119">
        <v>57000</v>
      </c>
      <c r="L297" s="119">
        <v>56250</v>
      </c>
      <c r="M297" s="29">
        <f>AVERAGE(L297/K297)*100</f>
        <v>98.68421052631578</v>
      </c>
      <c r="O297" s="35"/>
    </row>
    <row r="298" spans="1:15" s="96" customFormat="1" x14ac:dyDescent="0.2">
      <c r="A298" s="131"/>
      <c r="B298" s="131"/>
      <c r="C298" s="131"/>
      <c r="D298" s="131"/>
      <c r="E298" s="131"/>
      <c r="F298" s="131"/>
      <c r="G298" s="131"/>
      <c r="H298" s="128"/>
      <c r="I298" s="93">
        <v>4212</v>
      </c>
      <c r="J298" s="94" t="s">
        <v>520</v>
      </c>
      <c r="K298" s="132"/>
      <c r="L298" s="132">
        <v>56250</v>
      </c>
      <c r="M298" s="95"/>
      <c r="O298" s="129"/>
    </row>
    <row r="299" spans="1:15" s="19" customFormat="1" x14ac:dyDescent="0.2">
      <c r="A299" s="52">
        <v>1</v>
      </c>
      <c r="B299" s="52"/>
      <c r="C299" s="52"/>
      <c r="D299" s="52"/>
      <c r="E299" s="52"/>
      <c r="F299" s="52" t="s">
        <v>53</v>
      </c>
      <c r="G299" s="52" t="s">
        <v>53</v>
      </c>
      <c r="H299" s="62" t="s">
        <v>101</v>
      </c>
      <c r="I299" s="62" t="s">
        <v>221</v>
      </c>
      <c r="J299" s="54" t="s">
        <v>222</v>
      </c>
      <c r="K299" s="103">
        <f>SUM(K300)</f>
        <v>40000</v>
      </c>
      <c r="L299" s="103">
        <f>SUM(L300)</f>
        <v>32500</v>
      </c>
      <c r="M299" s="55">
        <f>AVERAGE(L299/K299)*100</f>
        <v>81.25</v>
      </c>
      <c r="O299" s="35"/>
    </row>
    <row r="300" spans="1:15" s="19" customFormat="1" x14ac:dyDescent="0.2">
      <c r="A300" s="32"/>
      <c r="B300" s="32"/>
      <c r="C300" s="32"/>
      <c r="D300" s="32"/>
      <c r="E300" s="32"/>
      <c r="F300" s="32"/>
      <c r="G300" s="32"/>
      <c r="H300" s="33"/>
      <c r="I300" s="37">
        <v>42</v>
      </c>
      <c r="J300" s="40" t="s">
        <v>29</v>
      </c>
      <c r="K300" s="119">
        <f>SUM(K301)</f>
        <v>40000</v>
      </c>
      <c r="L300" s="119">
        <f>SUM(L301)</f>
        <v>32500</v>
      </c>
      <c r="M300" s="29">
        <f>AVERAGE(L300/K300)*100</f>
        <v>81.25</v>
      </c>
      <c r="O300" s="35"/>
    </row>
    <row r="301" spans="1:15" s="19" customFormat="1" x14ac:dyDescent="0.2">
      <c r="A301" s="32">
        <v>1</v>
      </c>
      <c r="B301" s="32"/>
      <c r="C301" s="32"/>
      <c r="D301" s="32"/>
      <c r="E301" s="32"/>
      <c r="F301" s="32"/>
      <c r="G301" s="32"/>
      <c r="H301" s="33"/>
      <c r="I301" s="37">
        <v>421</v>
      </c>
      <c r="J301" s="40" t="s">
        <v>402</v>
      </c>
      <c r="K301" s="119">
        <v>40000</v>
      </c>
      <c r="L301" s="119">
        <v>32500</v>
      </c>
      <c r="M301" s="29">
        <f>AVERAGE(L301/K301)*100</f>
        <v>81.25</v>
      </c>
      <c r="O301" s="35"/>
    </row>
    <row r="302" spans="1:15" s="96" customFormat="1" x14ac:dyDescent="0.2">
      <c r="A302" s="131"/>
      <c r="B302" s="131"/>
      <c r="C302" s="131"/>
      <c r="D302" s="131"/>
      <c r="E302" s="131"/>
      <c r="F302" s="131"/>
      <c r="G302" s="131"/>
      <c r="H302" s="128"/>
      <c r="I302" s="93">
        <v>4212</v>
      </c>
      <c r="J302" s="94" t="s">
        <v>520</v>
      </c>
      <c r="K302" s="132"/>
      <c r="L302" s="132">
        <v>32500</v>
      </c>
      <c r="M302" s="95"/>
      <c r="O302" s="129"/>
    </row>
    <row r="303" spans="1:15" s="19" customFormat="1" x14ac:dyDescent="0.2">
      <c r="A303" s="52">
        <v>1</v>
      </c>
      <c r="B303" s="52"/>
      <c r="C303" s="52"/>
      <c r="D303" s="52"/>
      <c r="E303" s="52"/>
      <c r="F303" s="52" t="s">
        <v>53</v>
      </c>
      <c r="G303" s="52" t="s">
        <v>53</v>
      </c>
      <c r="H303" s="62" t="s">
        <v>65</v>
      </c>
      <c r="I303" s="62" t="s">
        <v>436</v>
      </c>
      <c r="J303" s="54" t="s">
        <v>435</v>
      </c>
      <c r="K303" s="107">
        <f t="shared" ref="K303:L304" si="15">SUM(K304)</f>
        <v>6000</v>
      </c>
      <c r="L303" s="107">
        <f t="shared" si="15"/>
        <v>6000</v>
      </c>
      <c r="M303" s="55">
        <f>AVERAGE(L303/K303)*100</f>
        <v>100</v>
      </c>
      <c r="O303" s="35"/>
    </row>
    <row r="304" spans="1:15" s="19" customFormat="1" x14ac:dyDescent="0.2">
      <c r="A304" s="32"/>
      <c r="B304" s="32"/>
      <c r="C304" s="32"/>
      <c r="D304" s="32"/>
      <c r="E304" s="32"/>
      <c r="F304" s="32"/>
      <c r="G304" s="32"/>
      <c r="H304" s="33"/>
      <c r="I304" s="37">
        <v>42</v>
      </c>
      <c r="J304" s="40" t="s">
        <v>29</v>
      </c>
      <c r="K304" s="112">
        <f t="shared" si="15"/>
        <v>6000</v>
      </c>
      <c r="L304" s="112">
        <f t="shared" si="15"/>
        <v>6000</v>
      </c>
      <c r="M304" s="29">
        <f>AVERAGE(L304/K304)*100</f>
        <v>100</v>
      </c>
      <c r="O304" s="35"/>
    </row>
    <row r="305" spans="1:15" s="19" customFormat="1" x14ac:dyDescent="0.2">
      <c r="A305" s="32">
        <v>1</v>
      </c>
      <c r="B305" s="32"/>
      <c r="C305" s="32"/>
      <c r="D305" s="32"/>
      <c r="E305" s="32"/>
      <c r="F305" s="32"/>
      <c r="G305" s="32"/>
      <c r="H305" s="33"/>
      <c r="I305" s="37">
        <v>421</v>
      </c>
      <c r="J305" s="40" t="s">
        <v>402</v>
      </c>
      <c r="K305" s="119">
        <v>6000</v>
      </c>
      <c r="L305" s="119">
        <v>6000</v>
      </c>
      <c r="M305" s="29">
        <f>AVERAGE(L305/K305)*100</f>
        <v>100</v>
      </c>
      <c r="O305" s="35"/>
    </row>
    <row r="306" spans="1:15" s="96" customFormat="1" x14ac:dyDescent="0.2">
      <c r="A306" s="131"/>
      <c r="B306" s="131"/>
      <c r="C306" s="131"/>
      <c r="D306" s="131"/>
      <c r="E306" s="131"/>
      <c r="F306" s="131"/>
      <c r="G306" s="131"/>
      <c r="H306" s="128"/>
      <c r="I306" s="93">
        <v>4212</v>
      </c>
      <c r="J306" s="94" t="s">
        <v>520</v>
      </c>
      <c r="K306" s="132"/>
      <c r="L306" s="132">
        <v>6000</v>
      </c>
      <c r="M306" s="95"/>
      <c r="O306" s="129"/>
    </row>
    <row r="307" spans="1:15" s="19" customFormat="1" x14ac:dyDescent="0.2">
      <c r="A307" s="52">
        <v>1</v>
      </c>
      <c r="B307" s="52"/>
      <c r="C307" s="52"/>
      <c r="D307" s="52"/>
      <c r="E307" s="52"/>
      <c r="F307" s="52" t="s">
        <v>53</v>
      </c>
      <c r="G307" s="52" t="s">
        <v>53</v>
      </c>
      <c r="H307" s="62" t="s">
        <v>65</v>
      </c>
      <c r="I307" s="62" t="s">
        <v>223</v>
      </c>
      <c r="J307" s="54" t="s">
        <v>224</v>
      </c>
      <c r="K307" s="103">
        <f>SUM(K308)</f>
        <v>45000</v>
      </c>
      <c r="L307" s="103">
        <f>SUM(L308)</f>
        <v>42500</v>
      </c>
      <c r="M307" s="55">
        <f>AVERAGE(L307/K307)*100</f>
        <v>94.444444444444443</v>
      </c>
      <c r="O307" s="35"/>
    </row>
    <row r="308" spans="1:15" s="19" customFormat="1" x14ac:dyDescent="0.2">
      <c r="A308" s="32"/>
      <c r="B308" s="32"/>
      <c r="C308" s="32"/>
      <c r="D308" s="32"/>
      <c r="E308" s="32"/>
      <c r="F308" s="32"/>
      <c r="G308" s="32"/>
      <c r="H308" s="33"/>
      <c r="I308" s="37">
        <v>41</v>
      </c>
      <c r="J308" s="40" t="s">
        <v>404</v>
      </c>
      <c r="K308" s="119">
        <f>SUM(K309)</f>
        <v>45000</v>
      </c>
      <c r="L308" s="119">
        <f>SUM(L309)</f>
        <v>42500</v>
      </c>
      <c r="M308" s="29">
        <f>AVERAGE(L308/K308)*100</f>
        <v>94.444444444444443</v>
      </c>
      <c r="O308" s="35"/>
    </row>
    <row r="309" spans="1:15" s="19" customFormat="1" x14ac:dyDescent="0.2">
      <c r="A309" s="32">
        <v>1</v>
      </c>
      <c r="B309" s="32"/>
      <c r="C309" s="32"/>
      <c r="D309" s="32"/>
      <c r="E309" s="32"/>
      <c r="F309" s="32"/>
      <c r="G309" s="32"/>
      <c r="H309" s="33"/>
      <c r="I309" s="37">
        <v>412</v>
      </c>
      <c r="J309" s="44" t="s">
        <v>416</v>
      </c>
      <c r="K309" s="119">
        <v>45000</v>
      </c>
      <c r="L309" s="119">
        <v>42500</v>
      </c>
      <c r="M309" s="29">
        <f>AVERAGE(L309/K309)*100</f>
        <v>94.444444444444443</v>
      </c>
      <c r="O309" s="35"/>
    </row>
    <row r="310" spans="1:15" s="96" customFormat="1" x14ac:dyDescent="0.2">
      <c r="A310" s="131"/>
      <c r="B310" s="131"/>
      <c r="C310" s="131"/>
      <c r="D310" s="131"/>
      <c r="E310" s="131"/>
      <c r="F310" s="131"/>
      <c r="G310" s="131"/>
      <c r="H310" s="128"/>
      <c r="I310" s="93">
        <v>4126</v>
      </c>
      <c r="J310" s="94" t="s">
        <v>521</v>
      </c>
      <c r="K310" s="132"/>
      <c r="L310" s="132">
        <v>42500</v>
      </c>
      <c r="M310" s="95"/>
      <c r="O310" s="129"/>
    </row>
    <row r="311" spans="1:15" s="19" customFormat="1" x14ac:dyDescent="0.2">
      <c r="A311" s="73">
        <v>1</v>
      </c>
      <c r="B311" s="67"/>
      <c r="C311" s="67"/>
      <c r="D311" s="67">
        <v>4</v>
      </c>
      <c r="E311" s="67"/>
      <c r="F311" s="67"/>
      <c r="G311" s="67" t="s">
        <v>53</v>
      </c>
      <c r="H311" s="68"/>
      <c r="I311" s="72" t="s">
        <v>117</v>
      </c>
      <c r="J311" s="70" t="s">
        <v>225</v>
      </c>
      <c r="K311" s="109">
        <f>SUM(K312+K316)</f>
        <v>240000</v>
      </c>
      <c r="L311" s="109">
        <f>SUM(L312+L316)</f>
        <v>239600</v>
      </c>
      <c r="M311" s="60">
        <f>AVERAGE(L311/K311)*100</f>
        <v>99.833333333333329</v>
      </c>
      <c r="O311" s="35"/>
    </row>
    <row r="312" spans="1:15" s="19" customFormat="1" x14ac:dyDescent="0.2">
      <c r="A312" s="52">
        <v>1</v>
      </c>
      <c r="B312" s="52"/>
      <c r="C312" s="52"/>
      <c r="D312" s="52"/>
      <c r="E312" s="52"/>
      <c r="F312" s="52"/>
      <c r="G312" s="52" t="s">
        <v>53</v>
      </c>
      <c r="H312" s="62" t="s">
        <v>390</v>
      </c>
      <c r="I312" s="62" t="s">
        <v>118</v>
      </c>
      <c r="J312" s="54" t="s">
        <v>226</v>
      </c>
      <c r="K312" s="103">
        <f>SUM(K313)</f>
        <v>35000</v>
      </c>
      <c r="L312" s="103">
        <f>SUM(L313)</f>
        <v>34975</v>
      </c>
      <c r="M312" s="55">
        <f>AVERAGE(L312/K312)*100</f>
        <v>99.928571428571431</v>
      </c>
      <c r="O312" s="35"/>
    </row>
    <row r="313" spans="1:15" s="19" customFormat="1" x14ac:dyDescent="0.2">
      <c r="A313" s="32"/>
      <c r="B313" s="32"/>
      <c r="C313" s="32"/>
      <c r="D313" s="32"/>
      <c r="E313" s="32"/>
      <c r="F313" s="32"/>
      <c r="G313" s="32"/>
      <c r="H313" s="33"/>
      <c r="I313" s="37">
        <v>41</v>
      </c>
      <c r="J313" s="40" t="s">
        <v>404</v>
      </c>
      <c r="K313" s="119">
        <f>SUM(K314)</f>
        <v>35000</v>
      </c>
      <c r="L313" s="119">
        <f>SUM(L314)</f>
        <v>34975</v>
      </c>
      <c r="M313" s="29">
        <f>AVERAGE(L313/K313)*100</f>
        <v>99.928571428571431</v>
      </c>
      <c r="O313" s="35"/>
    </row>
    <row r="314" spans="1:15" s="19" customFormat="1" x14ac:dyDescent="0.2">
      <c r="A314" s="32">
        <v>1</v>
      </c>
      <c r="B314" s="32"/>
      <c r="C314" s="32"/>
      <c r="D314" s="32"/>
      <c r="E314" s="32"/>
      <c r="F314" s="32"/>
      <c r="G314" s="32"/>
      <c r="H314" s="33"/>
      <c r="I314" s="37">
        <v>411</v>
      </c>
      <c r="J314" s="40" t="s">
        <v>405</v>
      </c>
      <c r="K314" s="119">
        <v>35000</v>
      </c>
      <c r="L314" s="119">
        <v>34975</v>
      </c>
      <c r="M314" s="29">
        <f>AVERAGE(L314/K314)*100</f>
        <v>99.928571428571431</v>
      </c>
      <c r="O314" s="35"/>
    </row>
    <row r="315" spans="1:15" s="96" customFormat="1" x14ac:dyDescent="0.2">
      <c r="A315" s="131"/>
      <c r="B315" s="131"/>
      <c r="C315" s="131"/>
      <c r="D315" s="131"/>
      <c r="E315" s="131"/>
      <c r="F315" s="131"/>
      <c r="G315" s="131"/>
      <c r="H315" s="128"/>
      <c r="I315" s="93">
        <v>4111</v>
      </c>
      <c r="J315" s="125" t="s">
        <v>519</v>
      </c>
      <c r="K315" s="132"/>
      <c r="L315" s="132">
        <v>34975</v>
      </c>
      <c r="M315" s="95"/>
      <c r="O315" s="129"/>
    </row>
    <row r="316" spans="1:15" s="19" customFormat="1" x14ac:dyDescent="0.2">
      <c r="A316" s="52">
        <v>1</v>
      </c>
      <c r="B316" s="52"/>
      <c r="C316" s="52"/>
      <c r="D316" s="52">
        <v>4</v>
      </c>
      <c r="E316" s="52"/>
      <c r="F316" s="52"/>
      <c r="G316" s="52" t="s">
        <v>53</v>
      </c>
      <c r="H316" s="62" t="s">
        <v>390</v>
      </c>
      <c r="I316" s="62" t="s">
        <v>227</v>
      </c>
      <c r="J316" s="54" t="s">
        <v>228</v>
      </c>
      <c r="K316" s="103">
        <f>SUM(K317)</f>
        <v>205000</v>
      </c>
      <c r="L316" s="103">
        <f>SUM(L317)</f>
        <v>204625</v>
      </c>
      <c r="M316" s="55">
        <f>AVERAGE(L316/K316)*100</f>
        <v>99.817073170731703</v>
      </c>
      <c r="O316" s="35"/>
    </row>
    <row r="317" spans="1:15" s="19" customFormat="1" x14ac:dyDescent="0.2">
      <c r="A317" s="32"/>
      <c r="B317" s="32"/>
      <c r="C317" s="32"/>
      <c r="D317" s="32"/>
      <c r="E317" s="32"/>
      <c r="F317" s="32"/>
      <c r="G317" s="32"/>
      <c r="H317" s="33"/>
      <c r="I317" s="37">
        <v>42</v>
      </c>
      <c r="J317" s="40" t="s">
        <v>29</v>
      </c>
      <c r="K317" s="119">
        <f>SUM(K318)</f>
        <v>205000</v>
      </c>
      <c r="L317" s="119">
        <f>SUM(L318)</f>
        <v>204625</v>
      </c>
      <c r="M317" s="29">
        <f>AVERAGE(L317/K317)*100</f>
        <v>99.817073170731703</v>
      </c>
      <c r="O317" s="35"/>
    </row>
    <row r="318" spans="1:15" s="19" customFormat="1" x14ac:dyDescent="0.2">
      <c r="A318" s="32">
        <v>1</v>
      </c>
      <c r="B318" s="32"/>
      <c r="C318" s="32"/>
      <c r="D318" s="32">
        <v>4</v>
      </c>
      <c r="E318" s="32"/>
      <c r="F318" s="32"/>
      <c r="G318" s="32"/>
      <c r="H318" s="33"/>
      <c r="I318" s="37">
        <v>421</v>
      </c>
      <c r="J318" s="40" t="s">
        <v>402</v>
      </c>
      <c r="K318" s="119">
        <v>205000</v>
      </c>
      <c r="L318" s="119">
        <v>204625</v>
      </c>
      <c r="M318" s="29">
        <f>AVERAGE(L318/K318)*100</f>
        <v>99.817073170731703</v>
      </c>
      <c r="O318" s="35"/>
    </row>
    <row r="319" spans="1:15" s="96" customFormat="1" x14ac:dyDescent="0.2">
      <c r="A319" s="131"/>
      <c r="B319" s="131"/>
      <c r="C319" s="131"/>
      <c r="D319" s="131"/>
      <c r="E319" s="131"/>
      <c r="F319" s="131"/>
      <c r="G319" s="131"/>
      <c r="H319" s="128"/>
      <c r="I319" s="93">
        <v>4213</v>
      </c>
      <c r="J319" s="94" t="s">
        <v>516</v>
      </c>
      <c r="K319" s="132"/>
      <c r="L319" s="132">
        <v>204625</v>
      </c>
      <c r="M319" s="95"/>
      <c r="O319" s="129"/>
    </row>
    <row r="320" spans="1:15" s="19" customFormat="1" x14ac:dyDescent="0.2">
      <c r="A320" s="46"/>
      <c r="B320" s="46"/>
      <c r="C320" s="46"/>
      <c r="D320" s="46"/>
      <c r="E320" s="46"/>
      <c r="F320" s="46"/>
      <c r="G320" s="46"/>
      <c r="H320" s="47"/>
      <c r="I320" s="51" t="s">
        <v>229</v>
      </c>
      <c r="J320" s="49"/>
      <c r="K320" s="101">
        <f>SUM(K321+K374+K476+K495+K581+K592+K614+K673)</f>
        <v>7982869</v>
      </c>
      <c r="L320" s="101">
        <f>SUM(L321+L374+L476+L495+L581+L592+L614+L673)</f>
        <v>7703594.9300000006</v>
      </c>
      <c r="M320" s="50">
        <f t="shared" ref="M320:M323" si="16">AVERAGE(L320/K320)*100</f>
        <v>96.501582701657767</v>
      </c>
      <c r="O320" s="35"/>
    </row>
    <row r="321" spans="1:15" s="19" customFormat="1" x14ac:dyDescent="0.2">
      <c r="A321" s="46"/>
      <c r="B321" s="46"/>
      <c r="C321" s="46"/>
      <c r="D321" s="46"/>
      <c r="E321" s="46"/>
      <c r="F321" s="46"/>
      <c r="G321" s="46"/>
      <c r="H321" s="47"/>
      <c r="I321" s="51" t="s">
        <v>252</v>
      </c>
      <c r="J321" s="49"/>
      <c r="K321" s="101">
        <f>SUM(K324+K332+K349)</f>
        <v>806869</v>
      </c>
      <c r="L321" s="101">
        <f>SUM(L324+L332+L349)</f>
        <v>738296.79</v>
      </c>
      <c r="M321" s="50">
        <f t="shared" si="16"/>
        <v>91.501444472398873</v>
      </c>
      <c r="O321" s="35"/>
    </row>
    <row r="322" spans="1:15" s="19" customFormat="1" x14ac:dyDescent="0.2">
      <c r="A322" s="46"/>
      <c r="B322" s="46"/>
      <c r="C322" s="46"/>
      <c r="D322" s="46"/>
      <c r="E322" s="46"/>
      <c r="F322" s="46"/>
      <c r="G322" s="46"/>
      <c r="H322" s="75" t="s">
        <v>51</v>
      </c>
      <c r="I322" s="51" t="s">
        <v>181</v>
      </c>
      <c r="J322" s="49"/>
      <c r="K322" s="101">
        <f>SUM(K325)</f>
        <v>159565</v>
      </c>
      <c r="L322" s="101">
        <f>SUM(L325)</f>
        <v>159530.95000000001</v>
      </c>
      <c r="M322" s="50">
        <f t="shared" si="16"/>
        <v>99.978660733870214</v>
      </c>
      <c r="O322" s="35"/>
    </row>
    <row r="323" spans="1:15" s="19" customFormat="1" x14ac:dyDescent="0.2">
      <c r="A323" s="46"/>
      <c r="B323" s="46"/>
      <c r="C323" s="46"/>
      <c r="D323" s="46"/>
      <c r="E323" s="46"/>
      <c r="F323" s="46"/>
      <c r="G323" s="46"/>
      <c r="H323" s="75" t="s">
        <v>70</v>
      </c>
      <c r="I323" s="51" t="s">
        <v>230</v>
      </c>
      <c r="J323" s="49"/>
      <c r="K323" s="117">
        <f>SUM(K333+K337+K341+K345+K350+K354+K358+K362+K366+K370)</f>
        <v>647304</v>
      </c>
      <c r="L323" s="117">
        <f>SUM(L333+L337+L341+L345+L350+L354+L358+L362+L366+L370)</f>
        <v>578765.84</v>
      </c>
      <c r="M323" s="50">
        <f t="shared" si="16"/>
        <v>89.411750892934378</v>
      </c>
      <c r="O323" s="35"/>
    </row>
    <row r="324" spans="1:15" s="19" customFormat="1" x14ac:dyDescent="0.2">
      <c r="A324" s="73">
        <v>1</v>
      </c>
      <c r="B324" s="67"/>
      <c r="C324" s="67"/>
      <c r="D324" s="67"/>
      <c r="E324" s="67"/>
      <c r="F324" s="67" t="s">
        <v>53</v>
      </c>
      <c r="G324" s="67" t="s">
        <v>53</v>
      </c>
      <c r="H324" s="68"/>
      <c r="I324" s="72" t="s">
        <v>122</v>
      </c>
      <c r="J324" s="70" t="s">
        <v>231</v>
      </c>
      <c r="K324" s="109">
        <f t="shared" ref="K324:L324" si="17">SUM(K325)</f>
        <v>159565</v>
      </c>
      <c r="L324" s="109">
        <f t="shared" si="17"/>
        <v>159530.95000000001</v>
      </c>
      <c r="M324" s="60">
        <f>AVERAGE(L324/K324)*100</f>
        <v>99.978660733870214</v>
      </c>
      <c r="O324" s="35"/>
    </row>
    <row r="325" spans="1:15" s="19" customFormat="1" ht="12.6" customHeight="1" x14ac:dyDescent="0.2">
      <c r="A325" s="52">
        <v>1</v>
      </c>
      <c r="B325" s="52"/>
      <c r="C325" s="52"/>
      <c r="D325" s="52"/>
      <c r="E325" s="52"/>
      <c r="F325" s="52" t="s">
        <v>53</v>
      </c>
      <c r="G325" s="52" t="s">
        <v>53</v>
      </c>
      <c r="H325" s="62" t="s">
        <v>389</v>
      </c>
      <c r="I325" s="62" t="s">
        <v>124</v>
      </c>
      <c r="J325" s="54" t="s">
        <v>253</v>
      </c>
      <c r="K325" s="103">
        <f>SUM(K326+K329)</f>
        <v>159565</v>
      </c>
      <c r="L325" s="103">
        <f>SUM(L326+L329)</f>
        <v>159530.95000000001</v>
      </c>
      <c r="M325" s="55">
        <f>AVERAGE(L325/K325)*100</f>
        <v>99.978660733870214</v>
      </c>
      <c r="O325" s="35"/>
    </row>
    <row r="326" spans="1:15" s="19" customFormat="1" x14ac:dyDescent="0.2">
      <c r="A326" s="27"/>
      <c r="B326" s="27"/>
      <c r="C326" s="27"/>
      <c r="D326" s="27"/>
      <c r="E326" s="27"/>
      <c r="F326" s="27" t="s">
        <v>31</v>
      </c>
      <c r="G326" s="27" t="s">
        <v>31</v>
      </c>
      <c r="H326" s="28"/>
      <c r="I326" s="37">
        <v>35</v>
      </c>
      <c r="J326" s="40" t="s">
        <v>20</v>
      </c>
      <c r="K326" s="119">
        <f>SUM(K327)</f>
        <v>152565</v>
      </c>
      <c r="L326" s="119">
        <f>SUM(L327)</f>
        <v>152565</v>
      </c>
      <c r="M326" s="29">
        <f>AVERAGE(L326/K326)*100</f>
        <v>100</v>
      </c>
      <c r="O326" s="35"/>
    </row>
    <row r="327" spans="1:15" s="19" customFormat="1" x14ac:dyDescent="0.2">
      <c r="A327" s="27">
        <v>1</v>
      </c>
      <c r="B327" s="27"/>
      <c r="C327" s="27"/>
      <c r="D327" s="27"/>
      <c r="E327" s="27"/>
      <c r="F327" s="27" t="s">
        <v>31</v>
      </c>
      <c r="G327" s="27" t="s">
        <v>31</v>
      </c>
      <c r="H327" s="28"/>
      <c r="I327" s="37">
        <v>351</v>
      </c>
      <c r="J327" s="40" t="s">
        <v>401</v>
      </c>
      <c r="K327" s="104">
        <v>152565</v>
      </c>
      <c r="L327" s="104">
        <v>152565</v>
      </c>
      <c r="M327" s="29">
        <f>AVERAGE(L327/K327)*100</f>
        <v>100</v>
      </c>
      <c r="O327" s="35"/>
    </row>
    <row r="328" spans="1:15" s="96" customFormat="1" x14ac:dyDescent="0.2">
      <c r="A328" s="91"/>
      <c r="B328" s="91"/>
      <c r="C328" s="91"/>
      <c r="D328" s="91"/>
      <c r="E328" s="91"/>
      <c r="F328" s="91"/>
      <c r="G328" s="91"/>
      <c r="H328" s="92"/>
      <c r="I328" s="93">
        <v>3512</v>
      </c>
      <c r="J328" s="125" t="s">
        <v>515</v>
      </c>
      <c r="K328" s="133"/>
      <c r="L328" s="133">
        <v>152565</v>
      </c>
      <c r="M328" s="95"/>
      <c r="O328" s="129"/>
    </row>
    <row r="329" spans="1:15" s="19" customFormat="1" x14ac:dyDescent="0.2">
      <c r="A329" s="27"/>
      <c r="B329" s="27"/>
      <c r="C329" s="27"/>
      <c r="D329" s="27"/>
      <c r="E329" s="27"/>
      <c r="F329" s="27"/>
      <c r="G329" s="27"/>
      <c r="H329" s="28"/>
      <c r="I329" s="37">
        <v>38</v>
      </c>
      <c r="J329" s="34" t="s">
        <v>24</v>
      </c>
      <c r="K329" s="104">
        <f>SUM(K330)</f>
        <v>7000</v>
      </c>
      <c r="L329" s="104">
        <f>SUM(L330)</f>
        <v>6965.95</v>
      </c>
      <c r="M329" s="29">
        <f>AVERAGE(L329/K329)*100</f>
        <v>99.513571428571424</v>
      </c>
      <c r="O329" s="35"/>
    </row>
    <row r="330" spans="1:15" s="19" customFormat="1" x14ac:dyDescent="0.2">
      <c r="A330" s="27">
        <v>1</v>
      </c>
      <c r="B330" s="27"/>
      <c r="C330" s="27"/>
      <c r="D330" s="27"/>
      <c r="E330" s="27"/>
      <c r="F330" s="27"/>
      <c r="G330" s="27"/>
      <c r="H330" s="28"/>
      <c r="I330" s="37">
        <v>381</v>
      </c>
      <c r="J330" s="34" t="s">
        <v>25</v>
      </c>
      <c r="K330" s="104">
        <v>7000</v>
      </c>
      <c r="L330" s="104">
        <v>6965.95</v>
      </c>
      <c r="M330" s="29">
        <f>AVERAGE(L330/K330)*100</f>
        <v>99.513571428571424</v>
      </c>
      <c r="O330" s="35"/>
    </row>
    <row r="331" spans="1:15" s="96" customFormat="1" x14ac:dyDescent="0.2">
      <c r="A331" s="91"/>
      <c r="B331" s="91"/>
      <c r="C331" s="91"/>
      <c r="D331" s="91"/>
      <c r="E331" s="91"/>
      <c r="F331" s="91"/>
      <c r="G331" s="91"/>
      <c r="H331" s="92"/>
      <c r="I331" s="93">
        <v>3811</v>
      </c>
      <c r="J331" s="94" t="s">
        <v>482</v>
      </c>
      <c r="K331" s="133"/>
      <c r="L331" s="133">
        <v>6965.95</v>
      </c>
      <c r="M331" s="95"/>
      <c r="O331" s="129"/>
    </row>
    <row r="332" spans="1:15" s="19" customFormat="1" x14ac:dyDescent="0.2">
      <c r="A332" s="73">
        <v>1</v>
      </c>
      <c r="B332" s="67"/>
      <c r="C332" s="67"/>
      <c r="D332" s="67"/>
      <c r="E332" s="67"/>
      <c r="F332" s="67" t="s">
        <v>53</v>
      </c>
      <c r="G332" s="67" t="s">
        <v>53</v>
      </c>
      <c r="H332" s="68"/>
      <c r="I332" s="72" t="s">
        <v>126</v>
      </c>
      <c r="J332" s="70" t="s">
        <v>233</v>
      </c>
      <c r="K332" s="109">
        <f>SUM(K333+K337+K341+K345)</f>
        <v>486704</v>
      </c>
      <c r="L332" s="109">
        <f>SUM(L333+L337+L341+L345)</f>
        <v>465329.83999999997</v>
      </c>
      <c r="M332" s="60">
        <f>AVERAGE(L332/K332)*100</f>
        <v>95.608386205989675</v>
      </c>
      <c r="O332" s="35"/>
    </row>
    <row r="333" spans="1:15" s="19" customFormat="1" ht="12.75" customHeight="1" x14ac:dyDescent="0.2">
      <c r="A333" s="52">
        <v>1</v>
      </c>
      <c r="B333" s="52"/>
      <c r="C333" s="52"/>
      <c r="D333" s="52"/>
      <c r="E333" s="52"/>
      <c r="F333" s="52" t="s">
        <v>53</v>
      </c>
      <c r="G333" s="52" t="s">
        <v>53</v>
      </c>
      <c r="H333" s="62" t="s">
        <v>391</v>
      </c>
      <c r="I333" s="62" t="s">
        <v>129</v>
      </c>
      <c r="J333" s="54" t="s">
        <v>238</v>
      </c>
      <c r="K333" s="103">
        <f>SUM(K334)</f>
        <v>130000</v>
      </c>
      <c r="L333" s="103">
        <f>SUM(L334)</f>
        <v>108900</v>
      </c>
      <c r="M333" s="55">
        <f>AVERAGE(L333/K333)*100</f>
        <v>83.769230769230774</v>
      </c>
      <c r="O333" s="35"/>
    </row>
    <row r="334" spans="1:15" s="19" customFormat="1" x14ac:dyDescent="0.2">
      <c r="A334" s="27"/>
      <c r="B334" s="27"/>
      <c r="C334" s="27"/>
      <c r="D334" s="27"/>
      <c r="E334" s="27"/>
      <c r="F334" s="27" t="s">
        <v>31</v>
      </c>
      <c r="G334" s="27" t="s">
        <v>31</v>
      </c>
      <c r="H334" s="28"/>
      <c r="I334" s="37">
        <v>35</v>
      </c>
      <c r="J334" s="40" t="s">
        <v>20</v>
      </c>
      <c r="K334" s="119">
        <f>SUM(K335)</f>
        <v>130000</v>
      </c>
      <c r="L334" s="119">
        <f>SUM(L335)</f>
        <v>108900</v>
      </c>
      <c r="M334" s="29">
        <f>AVERAGE(L334/K334)*100</f>
        <v>83.769230769230774</v>
      </c>
      <c r="O334" s="35"/>
    </row>
    <row r="335" spans="1:15" s="22" customFormat="1" ht="25.5" x14ac:dyDescent="0.2">
      <c r="A335" s="24">
        <v>1</v>
      </c>
      <c r="B335" s="24"/>
      <c r="C335" s="24"/>
      <c r="D335" s="24"/>
      <c r="E335" s="24"/>
      <c r="F335" s="24" t="s">
        <v>31</v>
      </c>
      <c r="G335" s="24" t="s">
        <v>31</v>
      </c>
      <c r="H335" s="25"/>
      <c r="I335" s="36">
        <v>352</v>
      </c>
      <c r="J335" s="41" t="s">
        <v>406</v>
      </c>
      <c r="K335" s="116">
        <v>130000</v>
      </c>
      <c r="L335" s="116">
        <v>108900</v>
      </c>
      <c r="M335" s="147">
        <f>AVERAGE(L335/K335)*100</f>
        <v>83.769230769230774</v>
      </c>
      <c r="O335" s="279"/>
    </row>
    <row r="336" spans="1:15" s="137" customFormat="1" x14ac:dyDescent="0.2">
      <c r="A336" s="134"/>
      <c r="B336" s="134"/>
      <c r="C336" s="134"/>
      <c r="D336" s="134"/>
      <c r="E336" s="134"/>
      <c r="F336" s="134"/>
      <c r="G336" s="134"/>
      <c r="H336" s="135"/>
      <c r="I336" s="140">
        <v>3522</v>
      </c>
      <c r="J336" s="141" t="s">
        <v>522</v>
      </c>
      <c r="K336" s="136"/>
      <c r="L336" s="136">
        <v>108900</v>
      </c>
      <c r="M336" s="142"/>
      <c r="O336" s="281"/>
    </row>
    <row r="337" spans="1:15" s="19" customFormat="1" x14ac:dyDescent="0.2">
      <c r="A337" s="52">
        <v>1</v>
      </c>
      <c r="B337" s="52"/>
      <c r="C337" s="52"/>
      <c r="D337" s="52"/>
      <c r="E337" s="52"/>
      <c r="F337" s="52" t="s">
        <v>53</v>
      </c>
      <c r="G337" s="52" t="s">
        <v>53</v>
      </c>
      <c r="H337" s="62" t="s">
        <v>391</v>
      </c>
      <c r="I337" s="62" t="s">
        <v>242</v>
      </c>
      <c r="J337" s="54" t="s">
        <v>254</v>
      </c>
      <c r="K337" s="103">
        <f>SUM(K338)</f>
        <v>1800</v>
      </c>
      <c r="L337" s="103">
        <f>SUM(L338)</f>
        <v>1800</v>
      </c>
      <c r="M337" s="55">
        <f>AVERAGE(L337/K337)*100</f>
        <v>100</v>
      </c>
      <c r="O337" s="35"/>
    </row>
    <row r="338" spans="1:15" s="19" customFormat="1" x14ac:dyDescent="0.2">
      <c r="A338" s="27"/>
      <c r="B338" s="27"/>
      <c r="C338" s="27"/>
      <c r="D338" s="27"/>
      <c r="E338" s="27"/>
      <c r="F338" s="27" t="s">
        <v>31</v>
      </c>
      <c r="G338" s="27" t="s">
        <v>31</v>
      </c>
      <c r="H338" s="28"/>
      <c r="I338" s="37">
        <v>35</v>
      </c>
      <c r="J338" s="40" t="s">
        <v>20</v>
      </c>
      <c r="K338" s="119">
        <f>SUM(K339)</f>
        <v>1800</v>
      </c>
      <c r="L338" s="119">
        <f>SUM(L339)</f>
        <v>1800</v>
      </c>
      <c r="M338" s="29">
        <f>AVERAGE(L338/K338)*100</f>
        <v>100</v>
      </c>
      <c r="O338" s="35"/>
    </row>
    <row r="339" spans="1:15" s="22" customFormat="1" ht="25.5" x14ac:dyDescent="0.2">
      <c r="A339" s="24">
        <v>1</v>
      </c>
      <c r="B339" s="24"/>
      <c r="C339" s="24"/>
      <c r="D339" s="24"/>
      <c r="E339" s="24"/>
      <c r="F339" s="24" t="s">
        <v>31</v>
      </c>
      <c r="G339" s="24" t="s">
        <v>31</v>
      </c>
      <c r="H339" s="25"/>
      <c r="I339" s="36">
        <v>352</v>
      </c>
      <c r="J339" s="41" t="s">
        <v>406</v>
      </c>
      <c r="K339" s="116">
        <v>1800</v>
      </c>
      <c r="L339" s="116">
        <v>1800</v>
      </c>
      <c r="M339" s="147">
        <f>AVERAGE(L339/K339)*100</f>
        <v>100</v>
      </c>
      <c r="O339" s="279"/>
    </row>
    <row r="340" spans="1:15" s="137" customFormat="1" x14ac:dyDescent="0.2">
      <c r="A340" s="134"/>
      <c r="B340" s="134"/>
      <c r="C340" s="134"/>
      <c r="D340" s="134"/>
      <c r="E340" s="134"/>
      <c r="F340" s="134"/>
      <c r="G340" s="134"/>
      <c r="H340" s="135"/>
      <c r="I340" s="140">
        <v>3522</v>
      </c>
      <c r="J340" s="141" t="s">
        <v>522</v>
      </c>
      <c r="K340" s="136"/>
      <c r="L340" s="136">
        <v>1800</v>
      </c>
      <c r="M340" s="142"/>
      <c r="O340" s="281"/>
    </row>
    <row r="341" spans="1:15" s="19" customFormat="1" x14ac:dyDescent="0.2">
      <c r="A341" s="52">
        <v>1</v>
      </c>
      <c r="B341" s="52"/>
      <c r="C341" s="52"/>
      <c r="D341" s="52"/>
      <c r="E341" s="52"/>
      <c r="F341" s="52"/>
      <c r="G341" s="52"/>
      <c r="H341" s="62" t="s">
        <v>391</v>
      </c>
      <c r="I341" s="62" t="s">
        <v>127</v>
      </c>
      <c r="J341" s="54" t="s">
        <v>239</v>
      </c>
      <c r="K341" s="103">
        <f>SUM(K342)</f>
        <v>301904</v>
      </c>
      <c r="L341" s="103">
        <f>SUM(L342)</f>
        <v>301940</v>
      </c>
      <c r="M341" s="55">
        <f>AVERAGE(L341/K341)*100</f>
        <v>100.01192432031374</v>
      </c>
      <c r="N341" s="35"/>
      <c r="O341" s="35"/>
    </row>
    <row r="342" spans="1:15" s="19" customFormat="1" x14ac:dyDescent="0.2">
      <c r="A342" s="27"/>
      <c r="B342" s="27"/>
      <c r="C342" s="27"/>
      <c r="D342" s="27"/>
      <c r="E342" s="27"/>
      <c r="F342" s="27"/>
      <c r="G342" s="27"/>
      <c r="H342" s="28"/>
      <c r="I342" s="37">
        <v>35</v>
      </c>
      <c r="J342" s="40" t="s">
        <v>20</v>
      </c>
      <c r="K342" s="119">
        <f>SUM(K343)</f>
        <v>301904</v>
      </c>
      <c r="L342" s="119">
        <f>SUM(L343)</f>
        <v>301940</v>
      </c>
      <c r="M342" s="29">
        <f>AVERAGE(L342/K342)*100</f>
        <v>100.01192432031374</v>
      </c>
      <c r="N342" s="35"/>
      <c r="O342" s="35"/>
    </row>
    <row r="343" spans="1:15" s="19" customFormat="1" x14ac:dyDescent="0.2">
      <c r="A343" s="27">
        <v>1</v>
      </c>
      <c r="B343" s="27"/>
      <c r="C343" s="27"/>
      <c r="D343" s="27"/>
      <c r="E343" s="27"/>
      <c r="F343" s="27"/>
      <c r="G343" s="27"/>
      <c r="H343" s="28"/>
      <c r="I343" s="37">
        <v>351</v>
      </c>
      <c r="J343" s="40" t="s">
        <v>401</v>
      </c>
      <c r="K343" s="104">
        <v>301904</v>
      </c>
      <c r="L343" s="104">
        <v>301940</v>
      </c>
      <c r="M343" s="29">
        <f>AVERAGE(L343/K343)*100</f>
        <v>100.01192432031374</v>
      </c>
      <c r="N343" s="35"/>
      <c r="O343" s="35"/>
    </row>
    <row r="344" spans="1:15" s="96" customFormat="1" x14ac:dyDescent="0.2">
      <c r="A344" s="91"/>
      <c r="B344" s="91"/>
      <c r="C344" s="91"/>
      <c r="D344" s="91"/>
      <c r="E344" s="91"/>
      <c r="F344" s="91"/>
      <c r="G344" s="91"/>
      <c r="H344" s="92"/>
      <c r="I344" s="93">
        <v>3512</v>
      </c>
      <c r="J344" s="125" t="s">
        <v>515</v>
      </c>
      <c r="K344" s="133"/>
      <c r="L344" s="133">
        <v>301940</v>
      </c>
      <c r="M344" s="95"/>
      <c r="N344" s="129"/>
      <c r="O344" s="129"/>
    </row>
    <row r="345" spans="1:15" s="19" customFormat="1" x14ac:dyDescent="0.2">
      <c r="A345" s="52">
        <v>1</v>
      </c>
      <c r="B345" s="52"/>
      <c r="C345" s="52"/>
      <c r="D345" s="52"/>
      <c r="E345" s="52"/>
      <c r="F345" s="52"/>
      <c r="G345" s="52"/>
      <c r="H345" s="62" t="s">
        <v>391</v>
      </c>
      <c r="I345" s="62" t="s">
        <v>243</v>
      </c>
      <c r="J345" s="54" t="s">
        <v>240</v>
      </c>
      <c r="K345" s="103">
        <f>SUM(K346)</f>
        <v>53000</v>
      </c>
      <c r="L345" s="103">
        <f>SUM(L346)</f>
        <v>52689.84</v>
      </c>
      <c r="M345" s="55">
        <f>AVERAGE(L345/K345)*100</f>
        <v>99.414792452830184</v>
      </c>
      <c r="N345" s="35"/>
      <c r="O345" s="35"/>
    </row>
    <row r="346" spans="1:15" s="19" customFormat="1" x14ac:dyDescent="0.2">
      <c r="A346" s="27"/>
      <c r="B346" s="27"/>
      <c r="C346" s="27"/>
      <c r="D346" s="27"/>
      <c r="E346" s="27"/>
      <c r="F346" s="27"/>
      <c r="G346" s="27"/>
      <c r="H346" s="28"/>
      <c r="I346" s="37">
        <v>42</v>
      </c>
      <c r="J346" s="40" t="s">
        <v>29</v>
      </c>
      <c r="K346" s="104">
        <f>SUM(K347)</f>
        <v>53000</v>
      </c>
      <c r="L346" s="104">
        <f>SUM(L347)</f>
        <v>52689.84</v>
      </c>
      <c r="M346" s="29">
        <f>AVERAGE(L346/K346)*100</f>
        <v>99.414792452830184</v>
      </c>
      <c r="O346" s="35"/>
    </row>
    <row r="347" spans="1:15" s="19" customFormat="1" x14ac:dyDescent="0.2">
      <c r="A347" s="27"/>
      <c r="B347" s="27"/>
      <c r="C347" s="27"/>
      <c r="D347" s="27"/>
      <c r="E347" s="27"/>
      <c r="F347" s="27"/>
      <c r="G347" s="27"/>
      <c r="H347" s="28"/>
      <c r="I347" s="37">
        <v>421</v>
      </c>
      <c r="J347" s="40" t="s">
        <v>402</v>
      </c>
      <c r="K347" s="104">
        <v>53000</v>
      </c>
      <c r="L347" s="104">
        <v>52689.84</v>
      </c>
      <c r="M347" s="29">
        <f>AVERAGE(L347/K347)*100</f>
        <v>99.414792452830184</v>
      </c>
      <c r="O347" s="35"/>
    </row>
    <row r="348" spans="1:15" s="96" customFormat="1" x14ac:dyDescent="0.2">
      <c r="A348" s="91"/>
      <c r="B348" s="91"/>
      <c r="C348" s="91"/>
      <c r="D348" s="91"/>
      <c r="E348" s="91"/>
      <c r="F348" s="91"/>
      <c r="G348" s="91"/>
      <c r="H348" s="92"/>
      <c r="I348" s="93">
        <v>4212</v>
      </c>
      <c r="J348" s="94" t="s">
        <v>517</v>
      </c>
      <c r="K348" s="133"/>
      <c r="L348" s="133">
        <v>52689.84</v>
      </c>
      <c r="M348" s="95"/>
      <c r="O348" s="129"/>
    </row>
    <row r="349" spans="1:15" s="19" customFormat="1" x14ac:dyDescent="0.2">
      <c r="A349" s="73">
        <v>1</v>
      </c>
      <c r="B349" s="67"/>
      <c r="C349" s="67"/>
      <c r="D349" s="67"/>
      <c r="E349" s="67"/>
      <c r="F349" s="67"/>
      <c r="G349" s="67"/>
      <c r="H349" s="68"/>
      <c r="I349" s="72" t="s">
        <v>232</v>
      </c>
      <c r="J349" s="70" t="s">
        <v>244</v>
      </c>
      <c r="K349" s="118">
        <f t="shared" ref="K349:L349" si="18">SUM(K350+K354+K358+K362+K366+K370)</f>
        <v>160600</v>
      </c>
      <c r="L349" s="118">
        <f t="shared" si="18"/>
        <v>113436</v>
      </c>
      <c r="M349" s="60">
        <f>AVERAGE(L349/K349)*100</f>
        <v>70.63262764632627</v>
      </c>
      <c r="O349" s="35"/>
    </row>
    <row r="350" spans="1:15" s="19" customFormat="1" x14ac:dyDescent="0.2">
      <c r="A350" s="52">
        <v>1</v>
      </c>
      <c r="B350" s="52"/>
      <c r="C350" s="52"/>
      <c r="D350" s="52"/>
      <c r="E350" s="52"/>
      <c r="F350" s="52"/>
      <c r="G350" s="52"/>
      <c r="H350" s="62" t="s">
        <v>74</v>
      </c>
      <c r="I350" s="62" t="s">
        <v>237</v>
      </c>
      <c r="J350" s="54" t="s">
        <v>247</v>
      </c>
      <c r="K350" s="103">
        <f t="shared" ref="K350:L351" si="19">SUM(K351)</f>
        <v>50000</v>
      </c>
      <c r="L350" s="103">
        <f t="shared" si="19"/>
        <v>50100</v>
      </c>
      <c r="M350" s="55">
        <f>AVERAGE(L350/K350)*100</f>
        <v>100.2</v>
      </c>
      <c r="O350" s="35"/>
    </row>
    <row r="351" spans="1:15" s="19" customFormat="1" x14ac:dyDescent="0.2">
      <c r="A351" s="27"/>
      <c r="B351" s="27"/>
      <c r="C351" s="27"/>
      <c r="D351" s="27"/>
      <c r="E351" s="27"/>
      <c r="F351" s="27"/>
      <c r="G351" s="27"/>
      <c r="H351" s="28"/>
      <c r="I351" s="37">
        <v>35</v>
      </c>
      <c r="J351" s="40" t="s">
        <v>20</v>
      </c>
      <c r="K351" s="119">
        <f t="shared" si="19"/>
        <v>50000</v>
      </c>
      <c r="L351" s="119">
        <f t="shared" si="19"/>
        <v>50100</v>
      </c>
      <c r="M351" s="29">
        <f>AVERAGE(L351/K351)*100</f>
        <v>100.2</v>
      </c>
      <c r="O351" s="35"/>
    </row>
    <row r="352" spans="1:15" s="22" customFormat="1" ht="25.5" x14ac:dyDescent="0.2">
      <c r="A352" s="24">
        <v>1</v>
      </c>
      <c r="B352" s="24"/>
      <c r="C352" s="24"/>
      <c r="D352" s="24"/>
      <c r="E352" s="24"/>
      <c r="F352" s="24"/>
      <c r="G352" s="24"/>
      <c r="H352" s="25"/>
      <c r="I352" s="36">
        <v>352</v>
      </c>
      <c r="J352" s="41" t="s">
        <v>406</v>
      </c>
      <c r="K352" s="116">
        <v>50000</v>
      </c>
      <c r="L352" s="116">
        <v>50100</v>
      </c>
      <c r="M352" s="147">
        <f>AVERAGE(L352/K352)*100</f>
        <v>100.2</v>
      </c>
      <c r="O352" s="279"/>
    </row>
    <row r="353" spans="1:15" s="137" customFormat="1" x14ac:dyDescent="0.2">
      <c r="A353" s="134"/>
      <c r="B353" s="134"/>
      <c r="C353" s="134"/>
      <c r="D353" s="134"/>
      <c r="E353" s="134"/>
      <c r="F353" s="134"/>
      <c r="G353" s="134"/>
      <c r="H353" s="135"/>
      <c r="I353" s="140">
        <v>3522</v>
      </c>
      <c r="J353" s="141" t="s">
        <v>522</v>
      </c>
      <c r="K353" s="136"/>
      <c r="L353" s="136">
        <v>50100</v>
      </c>
      <c r="M353" s="142"/>
      <c r="O353" s="281"/>
    </row>
    <row r="354" spans="1:15" s="19" customFormat="1" x14ac:dyDescent="0.2">
      <c r="A354" s="52">
        <v>1</v>
      </c>
      <c r="B354" s="52"/>
      <c r="C354" s="52"/>
      <c r="D354" s="52"/>
      <c r="E354" s="52"/>
      <c r="F354" s="52"/>
      <c r="G354" s="52"/>
      <c r="H354" s="62" t="s">
        <v>74</v>
      </c>
      <c r="I354" s="62" t="s">
        <v>236</v>
      </c>
      <c r="J354" s="54" t="s">
        <v>248</v>
      </c>
      <c r="K354" s="103">
        <f t="shared" ref="K354:L355" si="20">SUM(K355)</f>
        <v>12000</v>
      </c>
      <c r="L354" s="103">
        <f t="shared" si="20"/>
        <v>10200</v>
      </c>
      <c r="M354" s="55">
        <f>AVERAGE(L354/K354)*100</f>
        <v>85</v>
      </c>
      <c r="O354" s="35"/>
    </row>
    <row r="355" spans="1:15" s="19" customFormat="1" x14ac:dyDescent="0.2">
      <c r="A355" s="27"/>
      <c r="B355" s="27"/>
      <c r="C355" s="27"/>
      <c r="D355" s="27"/>
      <c r="E355" s="27"/>
      <c r="F355" s="27"/>
      <c r="G355" s="27"/>
      <c r="H355" s="28"/>
      <c r="I355" s="37">
        <v>32</v>
      </c>
      <c r="J355" s="40" t="s">
        <v>12</v>
      </c>
      <c r="K355" s="119">
        <f t="shared" si="20"/>
        <v>12000</v>
      </c>
      <c r="L355" s="119">
        <f t="shared" si="20"/>
        <v>10200</v>
      </c>
      <c r="M355" s="29">
        <f>AVERAGE(L355/K355)*100</f>
        <v>85</v>
      </c>
      <c r="O355" s="35"/>
    </row>
    <row r="356" spans="1:15" s="19" customFormat="1" x14ac:dyDescent="0.2">
      <c r="A356" s="27">
        <v>1</v>
      </c>
      <c r="B356" s="27"/>
      <c r="C356" s="27"/>
      <c r="D356" s="27"/>
      <c r="E356" s="27"/>
      <c r="F356" s="27"/>
      <c r="G356" s="27"/>
      <c r="H356" s="28"/>
      <c r="I356" s="37">
        <v>323</v>
      </c>
      <c r="J356" s="34" t="s">
        <v>15</v>
      </c>
      <c r="K356" s="104">
        <v>12000</v>
      </c>
      <c r="L356" s="104">
        <v>10200</v>
      </c>
      <c r="M356" s="29">
        <f>AVERAGE(L356/K356)*100</f>
        <v>85</v>
      </c>
      <c r="O356" s="35"/>
    </row>
    <row r="357" spans="1:15" s="96" customFormat="1" x14ac:dyDescent="0.2">
      <c r="A357" s="91"/>
      <c r="B357" s="91"/>
      <c r="C357" s="91"/>
      <c r="D357" s="91"/>
      <c r="E357" s="91"/>
      <c r="F357" s="91"/>
      <c r="G357" s="91"/>
      <c r="H357" s="92"/>
      <c r="I357" s="93">
        <v>3235</v>
      </c>
      <c r="J357" s="94" t="s">
        <v>503</v>
      </c>
      <c r="K357" s="133"/>
      <c r="L357" s="133">
        <v>10200</v>
      </c>
      <c r="M357" s="95"/>
      <c r="O357" s="129"/>
    </row>
    <row r="358" spans="1:15" s="19" customFormat="1" x14ac:dyDescent="0.2">
      <c r="A358" s="52">
        <v>1</v>
      </c>
      <c r="B358" s="52"/>
      <c r="C358" s="52"/>
      <c r="D358" s="52"/>
      <c r="E358" s="52"/>
      <c r="F358" s="52"/>
      <c r="G358" s="52"/>
      <c r="H358" s="62" t="s">
        <v>74</v>
      </c>
      <c r="I358" s="62" t="s">
        <v>234</v>
      </c>
      <c r="J358" s="54" t="s">
        <v>255</v>
      </c>
      <c r="K358" s="103">
        <f t="shared" ref="K358:L359" si="21">SUM(K359)</f>
        <v>20000</v>
      </c>
      <c r="L358" s="103">
        <f t="shared" si="21"/>
        <v>0</v>
      </c>
      <c r="M358" s="55">
        <f>AVERAGE(L358/K358)*100</f>
        <v>0</v>
      </c>
      <c r="O358" s="35"/>
    </row>
    <row r="359" spans="1:15" s="19" customFormat="1" x14ac:dyDescent="0.2">
      <c r="A359" s="27"/>
      <c r="B359" s="27"/>
      <c r="C359" s="27"/>
      <c r="D359" s="27"/>
      <c r="E359" s="27"/>
      <c r="F359" s="27"/>
      <c r="G359" s="27"/>
      <c r="H359" s="28"/>
      <c r="I359" s="37">
        <v>35</v>
      </c>
      <c r="J359" s="40" t="s">
        <v>20</v>
      </c>
      <c r="K359" s="119">
        <f t="shared" si="21"/>
        <v>20000</v>
      </c>
      <c r="L359" s="119">
        <f t="shared" si="21"/>
        <v>0</v>
      </c>
      <c r="M359" s="29">
        <f>AVERAGE(L359/K359)*100</f>
        <v>0</v>
      </c>
      <c r="O359" s="35"/>
    </row>
    <row r="360" spans="1:15" s="22" customFormat="1" ht="25.5" x14ac:dyDescent="0.2">
      <c r="A360" s="24">
        <v>1</v>
      </c>
      <c r="B360" s="24"/>
      <c r="C360" s="24"/>
      <c r="D360" s="24"/>
      <c r="E360" s="24"/>
      <c r="F360" s="24"/>
      <c r="G360" s="24"/>
      <c r="H360" s="25"/>
      <c r="I360" s="36">
        <v>352</v>
      </c>
      <c r="J360" s="41" t="s">
        <v>406</v>
      </c>
      <c r="K360" s="116">
        <v>20000</v>
      </c>
      <c r="L360" s="116">
        <v>0</v>
      </c>
      <c r="M360" s="147">
        <f>AVERAGE(L360/K360)*100</f>
        <v>0</v>
      </c>
      <c r="O360" s="279"/>
    </row>
    <row r="361" spans="1:15" s="137" customFormat="1" x14ac:dyDescent="0.2">
      <c r="A361" s="134"/>
      <c r="B361" s="134"/>
      <c r="C361" s="134"/>
      <c r="D361" s="134"/>
      <c r="E361" s="134"/>
      <c r="F361" s="134"/>
      <c r="G361" s="134"/>
      <c r="H361" s="135"/>
      <c r="I361" s="140">
        <v>3523</v>
      </c>
      <c r="J361" s="94" t="s">
        <v>523</v>
      </c>
      <c r="K361" s="136"/>
      <c r="L361" s="136">
        <v>0</v>
      </c>
      <c r="M361" s="142"/>
      <c r="O361" s="281"/>
    </row>
    <row r="362" spans="1:15" s="19" customFormat="1" x14ac:dyDescent="0.2">
      <c r="A362" s="52">
        <v>1</v>
      </c>
      <c r="B362" s="52"/>
      <c r="C362" s="52"/>
      <c r="D362" s="52"/>
      <c r="E362" s="52"/>
      <c r="F362" s="52"/>
      <c r="G362" s="52"/>
      <c r="H362" s="62" t="s">
        <v>74</v>
      </c>
      <c r="I362" s="62" t="s">
        <v>235</v>
      </c>
      <c r="J362" s="54" t="s">
        <v>256</v>
      </c>
      <c r="K362" s="103">
        <f t="shared" ref="K362:L363" si="22">SUM(K363)</f>
        <v>25000</v>
      </c>
      <c r="L362" s="103">
        <f t="shared" si="22"/>
        <v>0</v>
      </c>
      <c r="M362" s="55">
        <f>AVERAGE(L362/K362)*100</f>
        <v>0</v>
      </c>
      <c r="O362" s="35"/>
    </row>
    <row r="363" spans="1:15" s="19" customFormat="1" x14ac:dyDescent="0.2">
      <c r="A363" s="27"/>
      <c r="B363" s="27"/>
      <c r="C363" s="27"/>
      <c r="D363" s="27"/>
      <c r="E363" s="27"/>
      <c r="F363" s="27"/>
      <c r="G363" s="27"/>
      <c r="H363" s="28"/>
      <c r="I363" s="37">
        <v>35</v>
      </c>
      <c r="J363" s="40" t="s">
        <v>20</v>
      </c>
      <c r="K363" s="119">
        <f t="shared" si="22"/>
        <v>25000</v>
      </c>
      <c r="L363" s="119">
        <f t="shared" si="22"/>
        <v>0</v>
      </c>
      <c r="M363" s="29">
        <f>AVERAGE(L363/K363)*100</f>
        <v>0</v>
      </c>
      <c r="O363" s="35"/>
    </row>
    <row r="364" spans="1:15" s="19" customFormat="1" ht="25.5" x14ac:dyDescent="0.2">
      <c r="A364" s="27">
        <v>1</v>
      </c>
      <c r="B364" s="27"/>
      <c r="C364" s="27"/>
      <c r="D364" s="27"/>
      <c r="E364" s="27"/>
      <c r="F364" s="27"/>
      <c r="G364" s="27"/>
      <c r="H364" s="28"/>
      <c r="I364" s="36">
        <v>352</v>
      </c>
      <c r="J364" s="41" t="s">
        <v>406</v>
      </c>
      <c r="K364" s="116">
        <v>25000</v>
      </c>
      <c r="L364" s="116">
        <v>0</v>
      </c>
      <c r="M364" s="147">
        <f>AVERAGE(L364/K364)*100</f>
        <v>0</v>
      </c>
      <c r="O364" s="35"/>
    </row>
    <row r="365" spans="1:15" s="96" customFormat="1" x14ac:dyDescent="0.2">
      <c r="A365" s="91"/>
      <c r="B365" s="91"/>
      <c r="C365" s="91"/>
      <c r="D365" s="91"/>
      <c r="E365" s="91"/>
      <c r="F365" s="91"/>
      <c r="G365" s="91"/>
      <c r="H365" s="92"/>
      <c r="I365" s="140">
        <v>3523</v>
      </c>
      <c r="J365" s="141" t="s">
        <v>523</v>
      </c>
      <c r="K365" s="136"/>
      <c r="L365" s="136">
        <v>0</v>
      </c>
      <c r="M365" s="95"/>
      <c r="O365" s="129"/>
    </row>
    <row r="366" spans="1:15" s="19" customFormat="1" x14ac:dyDescent="0.2">
      <c r="A366" s="52">
        <v>1</v>
      </c>
      <c r="B366" s="52"/>
      <c r="C366" s="52"/>
      <c r="D366" s="52"/>
      <c r="E366" s="52"/>
      <c r="F366" s="52"/>
      <c r="G366" s="52"/>
      <c r="H366" s="62" t="s">
        <v>74</v>
      </c>
      <c r="I366" s="62" t="s">
        <v>257</v>
      </c>
      <c r="J366" s="54" t="s">
        <v>258</v>
      </c>
      <c r="K366" s="103">
        <f t="shared" ref="K366:L367" si="23">SUM(K367)</f>
        <v>1600</v>
      </c>
      <c r="L366" s="103">
        <f t="shared" si="23"/>
        <v>1600</v>
      </c>
      <c r="M366" s="55">
        <f>AVERAGE(L366/K366)*100</f>
        <v>100</v>
      </c>
      <c r="O366" s="35"/>
    </row>
    <row r="367" spans="1:15" s="19" customFormat="1" x14ac:dyDescent="0.2">
      <c r="A367" s="27"/>
      <c r="B367" s="27"/>
      <c r="C367" s="27"/>
      <c r="D367" s="27"/>
      <c r="E367" s="27"/>
      <c r="F367" s="27"/>
      <c r="G367" s="27"/>
      <c r="H367" s="28"/>
      <c r="I367" s="37">
        <v>35</v>
      </c>
      <c r="J367" s="40" t="s">
        <v>20</v>
      </c>
      <c r="K367" s="119">
        <f t="shared" si="23"/>
        <v>1600</v>
      </c>
      <c r="L367" s="119">
        <f t="shared" si="23"/>
        <v>1600</v>
      </c>
      <c r="M367" s="29">
        <f>AVERAGE(L367/K367)*100</f>
        <v>100</v>
      </c>
      <c r="O367" s="35"/>
    </row>
    <row r="368" spans="1:15" s="22" customFormat="1" ht="25.5" x14ac:dyDescent="0.2">
      <c r="A368" s="24">
        <v>1</v>
      </c>
      <c r="B368" s="24"/>
      <c r="C368" s="24"/>
      <c r="D368" s="24"/>
      <c r="E368" s="24" t="s">
        <v>31</v>
      </c>
      <c r="F368" s="24" t="s">
        <v>31</v>
      </c>
      <c r="G368" s="24" t="s">
        <v>31</v>
      </c>
      <c r="H368" s="25"/>
      <c r="I368" s="36">
        <v>352</v>
      </c>
      <c r="J368" s="41" t="s">
        <v>406</v>
      </c>
      <c r="K368" s="116">
        <v>1600</v>
      </c>
      <c r="L368" s="116">
        <v>1600</v>
      </c>
      <c r="M368" s="147">
        <f>AVERAGE(L368/K368)*100</f>
        <v>100</v>
      </c>
      <c r="O368" s="279"/>
    </row>
    <row r="369" spans="1:15" s="137" customFormat="1" x14ac:dyDescent="0.2">
      <c r="A369" s="134"/>
      <c r="B369" s="134"/>
      <c r="C369" s="134"/>
      <c r="D369" s="134"/>
      <c r="E369" s="134"/>
      <c r="F369" s="134"/>
      <c r="G369" s="134"/>
      <c r="H369" s="135"/>
      <c r="I369" s="140">
        <v>3523</v>
      </c>
      <c r="J369" s="141" t="s">
        <v>523</v>
      </c>
      <c r="K369" s="136"/>
      <c r="L369" s="136">
        <v>1600</v>
      </c>
      <c r="M369" s="142"/>
      <c r="O369" s="281"/>
    </row>
    <row r="370" spans="1:15" s="19" customFormat="1" x14ac:dyDescent="0.2">
      <c r="A370" s="52"/>
      <c r="B370" s="52"/>
      <c r="C370" s="52"/>
      <c r="D370" s="52">
        <v>4</v>
      </c>
      <c r="E370" s="52"/>
      <c r="F370" s="52"/>
      <c r="G370" s="52"/>
      <c r="H370" s="62" t="s">
        <v>74</v>
      </c>
      <c r="I370" s="62" t="s">
        <v>437</v>
      </c>
      <c r="J370" s="54" t="s">
        <v>438</v>
      </c>
      <c r="K370" s="103">
        <f>SUM(K371)</f>
        <v>52000</v>
      </c>
      <c r="L370" s="103">
        <f>SUM(L371)</f>
        <v>51536</v>
      </c>
      <c r="M370" s="55">
        <f>AVERAGE(L370/K370)*100</f>
        <v>99.107692307692304</v>
      </c>
      <c r="O370" s="35"/>
    </row>
    <row r="371" spans="1:15" s="19" customFormat="1" x14ac:dyDescent="0.2">
      <c r="A371" s="27"/>
      <c r="B371" s="27"/>
      <c r="C371" s="27"/>
      <c r="D371" s="27"/>
      <c r="E371" s="27"/>
      <c r="F371" s="27"/>
      <c r="G371" s="27"/>
      <c r="H371" s="28"/>
      <c r="I371" s="37">
        <v>38</v>
      </c>
      <c r="J371" s="34" t="s">
        <v>24</v>
      </c>
      <c r="K371" s="116">
        <f>SUM(K372)</f>
        <v>52000</v>
      </c>
      <c r="L371" s="116">
        <f>SUM(L372)</f>
        <v>51536</v>
      </c>
      <c r="M371" s="29">
        <f>AVERAGE(L371/K371)*100</f>
        <v>99.107692307692304</v>
      </c>
      <c r="O371" s="35"/>
    </row>
    <row r="372" spans="1:15" s="19" customFormat="1" x14ac:dyDescent="0.2">
      <c r="A372" s="27"/>
      <c r="B372" s="27"/>
      <c r="C372" s="27"/>
      <c r="D372" s="27">
        <v>4</v>
      </c>
      <c r="E372" s="27"/>
      <c r="F372" s="27"/>
      <c r="G372" s="27"/>
      <c r="H372" s="28"/>
      <c r="I372" s="36">
        <v>383</v>
      </c>
      <c r="J372" s="41" t="s">
        <v>134</v>
      </c>
      <c r="K372" s="116">
        <v>52000</v>
      </c>
      <c r="L372" s="116">
        <v>51536</v>
      </c>
      <c r="M372" s="29">
        <f>AVERAGE(L372/K372)*100</f>
        <v>99.107692307692304</v>
      </c>
      <c r="O372" s="35"/>
    </row>
    <row r="373" spans="1:15" s="96" customFormat="1" x14ac:dyDescent="0.2">
      <c r="A373" s="91"/>
      <c r="B373" s="91"/>
      <c r="C373" s="91"/>
      <c r="D373" s="91"/>
      <c r="E373" s="91"/>
      <c r="F373" s="91"/>
      <c r="G373" s="91"/>
      <c r="H373" s="92"/>
      <c r="I373" s="140">
        <v>3831</v>
      </c>
      <c r="J373" s="143" t="s">
        <v>524</v>
      </c>
      <c r="K373" s="136"/>
      <c r="L373" s="136">
        <v>51536</v>
      </c>
      <c r="M373" s="95"/>
      <c r="O373" s="129"/>
    </row>
    <row r="374" spans="1:15" s="19" customFormat="1" x14ac:dyDescent="0.2">
      <c r="A374" s="46"/>
      <c r="B374" s="46"/>
      <c r="C374" s="46"/>
      <c r="D374" s="46"/>
      <c r="E374" s="46"/>
      <c r="F374" s="46"/>
      <c r="G374" s="46"/>
      <c r="H374" s="47"/>
      <c r="I374" s="51" t="s">
        <v>259</v>
      </c>
      <c r="J374" s="49"/>
      <c r="K374" s="101">
        <f>SUM(K377+K409+K414+K450)</f>
        <v>2011285</v>
      </c>
      <c r="L374" s="101">
        <f>SUM(L377+L409+L414+L450)</f>
        <v>1963104.69</v>
      </c>
      <c r="M374" s="50">
        <f t="shared" ref="M374:M376" si="24">AVERAGE(L374/K374)*100</f>
        <v>97.604501102528971</v>
      </c>
      <c r="O374" s="35"/>
    </row>
    <row r="375" spans="1:15" s="19" customFormat="1" x14ac:dyDescent="0.2">
      <c r="A375" s="46"/>
      <c r="B375" s="46"/>
      <c r="C375" s="46"/>
      <c r="D375" s="46"/>
      <c r="E375" s="46"/>
      <c r="F375" s="46"/>
      <c r="G375" s="46"/>
      <c r="H375" s="75" t="s">
        <v>70</v>
      </c>
      <c r="I375" s="51" t="s">
        <v>230</v>
      </c>
      <c r="J375" s="49"/>
      <c r="K375" s="101">
        <f>SUM(K378+K382+K389+K393+K397+K401)</f>
        <v>824440</v>
      </c>
      <c r="L375" s="101">
        <f>SUM(L378+L382+L389+L393+L397+L401)</f>
        <v>797228.16999999993</v>
      </c>
      <c r="M375" s="50">
        <f t="shared" si="24"/>
        <v>96.699355926447041</v>
      </c>
      <c r="O375" s="35"/>
    </row>
    <row r="376" spans="1:15" s="19" customFormat="1" x14ac:dyDescent="0.2">
      <c r="A376" s="46"/>
      <c r="B376" s="46"/>
      <c r="C376" s="46"/>
      <c r="D376" s="46"/>
      <c r="E376" s="46"/>
      <c r="F376" s="46"/>
      <c r="G376" s="46"/>
      <c r="H376" s="75" t="s">
        <v>112</v>
      </c>
      <c r="I376" s="51" t="s">
        <v>260</v>
      </c>
      <c r="J376" s="49"/>
      <c r="K376" s="101">
        <f>SUM(K410+K415+K451+K459+K463+K468+K472)</f>
        <v>1186845</v>
      </c>
      <c r="L376" s="101">
        <f>SUM(L410+L415+L451+L459+L463+L468+L472)</f>
        <v>1165876.52</v>
      </c>
      <c r="M376" s="50">
        <f t="shared" si="24"/>
        <v>98.233258765887712</v>
      </c>
      <c r="O376" s="35"/>
    </row>
    <row r="377" spans="1:15" s="19" customFormat="1" x14ac:dyDescent="0.2">
      <c r="A377" s="73">
        <v>1</v>
      </c>
      <c r="B377" s="67"/>
      <c r="C377" s="67"/>
      <c r="D377" s="67"/>
      <c r="E377" s="67" t="s">
        <v>53</v>
      </c>
      <c r="F377" s="67" t="s">
        <v>53</v>
      </c>
      <c r="G377" s="67" t="s">
        <v>53</v>
      </c>
      <c r="H377" s="68"/>
      <c r="I377" s="72" t="s">
        <v>130</v>
      </c>
      <c r="J377" s="70" t="s">
        <v>261</v>
      </c>
      <c r="K377" s="109">
        <f>SUM(K378+K382+K389+K393+K397+K401)</f>
        <v>824440</v>
      </c>
      <c r="L377" s="109">
        <f>SUM(L378+L382+L389+L393+L397+L401)</f>
        <v>797228.16999999993</v>
      </c>
      <c r="M377" s="60">
        <f>AVERAGE(L377/K377)*100</f>
        <v>96.699355926447041</v>
      </c>
      <c r="O377" s="35"/>
    </row>
    <row r="378" spans="1:15" s="19" customFormat="1" x14ac:dyDescent="0.2">
      <c r="A378" s="52">
        <v>1</v>
      </c>
      <c r="B378" s="52"/>
      <c r="C378" s="52"/>
      <c r="D378" s="52"/>
      <c r="E378" s="52" t="s">
        <v>53</v>
      </c>
      <c r="F378" s="52" t="s">
        <v>53</v>
      </c>
      <c r="G378" s="52" t="s">
        <v>53</v>
      </c>
      <c r="H378" s="62" t="s">
        <v>392</v>
      </c>
      <c r="I378" s="62" t="s">
        <v>245</v>
      </c>
      <c r="J378" s="54" t="s">
        <v>262</v>
      </c>
      <c r="K378" s="103">
        <f t="shared" ref="K378:L379" si="25">SUM(K379)</f>
        <v>130000</v>
      </c>
      <c r="L378" s="103">
        <f t="shared" si="25"/>
        <v>130000</v>
      </c>
      <c r="M378" s="55">
        <f>AVERAGE(L378/K378)*100</f>
        <v>100</v>
      </c>
      <c r="O378" s="35"/>
    </row>
    <row r="379" spans="1:15" s="19" customFormat="1" x14ac:dyDescent="0.2">
      <c r="A379" s="27"/>
      <c r="B379" s="27"/>
      <c r="C379" s="27"/>
      <c r="D379" s="27"/>
      <c r="E379" s="27" t="s">
        <v>31</v>
      </c>
      <c r="F379" s="27" t="s">
        <v>31</v>
      </c>
      <c r="G379" s="27" t="s">
        <v>31</v>
      </c>
      <c r="H379" s="28"/>
      <c r="I379" s="37">
        <v>38</v>
      </c>
      <c r="J379" s="34" t="s">
        <v>24</v>
      </c>
      <c r="K379" s="119">
        <f t="shared" si="25"/>
        <v>130000</v>
      </c>
      <c r="L379" s="119">
        <f t="shared" si="25"/>
        <v>130000</v>
      </c>
      <c r="M379" s="29">
        <f>AVERAGE(L379/K379)*100</f>
        <v>100</v>
      </c>
      <c r="O379" s="35"/>
    </row>
    <row r="380" spans="1:15" s="19" customFormat="1" x14ac:dyDescent="0.2">
      <c r="A380" s="27">
        <v>1</v>
      </c>
      <c r="B380" s="27"/>
      <c r="C380" s="27"/>
      <c r="D380" s="27"/>
      <c r="E380" s="27" t="s">
        <v>31</v>
      </c>
      <c r="F380" s="27" t="s">
        <v>31</v>
      </c>
      <c r="G380" s="27" t="s">
        <v>31</v>
      </c>
      <c r="H380" s="28"/>
      <c r="I380" s="37">
        <v>381</v>
      </c>
      <c r="J380" s="34" t="s">
        <v>25</v>
      </c>
      <c r="K380" s="104">
        <v>130000</v>
      </c>
      <c r="L380" s="104">
        <v>130000</v>
      </c>
      <c r="M380" s="29">
        <f>AVERAGE(L380/K380)*100</f>
        <v>100</v>
      </c>
      <c r="O380" s="35"/>
    </row>
    <row r="381" spans="1:15" s="96" customFormat="1" x14ac:dyDescent="0.2">
      <c r="A381" s="91"/>
      <c r="B381" s="91"/>
      <c r="C381" s="91"/>
      <c r="D381" s="91"/>
      <c r="E381" s="91"/>
      <c r="F381" s="91"/>
      <c r="G381" s="91"/>
      <c r="H381" s="92"/>
      <c r="I381" s="93">
        <v>3811</v>
      </c>
      <c r="J381" s="94" t="s">
        <v>482</v>
      </c>
      <c r="K381" s="133"/>
      <c r="L381" s="133">
        <v>130000</v>
      </c>
      <c r="M381" s="95"/>
      <c r="O381" s="129"/>
    </row>
    <row r="382" spans="1:15" s="19" customFormat="1" x14ac:dyDescent="0.2">
      <c r="A382" s="52">
        <v>1</v>
      </c>
      <c r="B382" s="52"/>
      <c r="C382" s="52"/>
      <c r="D382" s="52"/>
      <c r="E382" s="52" t="s">
        <v>53</v>
      </c>
      <c r="F382" s="52" t="s">
        <v>53</v>
      </c>
      <c r="G382" s="52" t="s">
        <v>53</v>
      </c>
      <c r="H382" s="62" t="s">
        <v>392</v>
      </c>
      <c r="I382" s="62" t="s">
        <v>246</v>
      </c>
      <c r="J382" s="54" t="s">
        <v>263</v>
      </c>
      <c r="K382" s="103">
        <f>SUM(K383+K386)</f>
        <v>274440</v>
      </c>
      <c r="L382" s="103">
        <f>SUM(L383+L386)</f>
        <v>264440</v>
      </c>
      <c r="M382" s="55">
        <f>AVERAGE(L382/K382)*100</f>
        <v>96.356216295000735</v>
      </c>
      <c r="O382" s="35"/>
    </row>
    <row r="383" spans="1:15" s="19" customFormat="1" x14ac:dyDescent="0.2">
      <c r="A383" s="32"/>
      <c r="B383" s="32"/>
      <c r="C383" s="32"/>
      <c r="D383" s="32"/>
      <c r="E383" s="32"/>
      <c r="F383" s="32"/>
      <c r="G383" s="32"/>
      <c r="H383" s="42"/>
      <c r="I383" s="37">
        <v>35</v>
      </c>
      <c r="J383" s="40" t="s">
        <v>20</v>
      </c>
      <c r="K383" s="119">
        <f>SUM(K384)</f>
        <v>209440</v>
      </c>
      <c r="L383" s="119">
        <f>SUM(L384)</f>
        <v>209440</v>
      </c>
      <c r="M383" s="29">
        <f>AVERAGE(L383/K383)*100</f>
        <v>100</v>
      </c>
      <c r="O383" s="35"/>
    </row>
    <row r="384" spans="1:15" s="19" customFormat="1" x14ac:dyDescent="0.2">
      <c r="A384" s="32">
        <v>1</v>
      </c>
      <c r="B384" s="32"/>
      <c r="C384" s="32"/>
      <c r="D384" s="32"/>
      <c r="E384" s="32"/>
      <c r="F384" s="32"/>
      <c r="G384" s="32"/>
      <c r="H384" s="42"/>
      <c r="I384" s="37">
        <v>351</v>
      </c>
      <c r="J384" s="40" t="s">
        <v>401</v>
      </c>
      <c r="K384" s="119">
        <v>209440</v>
      </c>
      <c r="L384" s="119">
        <v>209440</v>
      </c>
      <c r="M384" s="29">
        <f>AVERAGE(L384/K384)*100</f>
        <v>100</v>
      </c>
      <c r="O384" s="35"/>
    </row>
    <row r="385" spans="1:15" s="96" customFormat="1" x14ac:dyDescent="0.2">
      <c r="A385" s="131"/>
      <c r="B385" s="131"/>
      <c r="C385" s="131"/>
      <c r="D385" s="131"/>
      <c r="E385" s="131"/>
      <c r="F385" s="131"/>
      <c r="G385" s="131"/>
      <c r="H385" s="128"/>
      <c r="I385" s="93">
        <v>3512</v>
      </c>
      <c r="J385" s="125" t="s">
        <v>515</v>
      </c>
      <c r="K385" s="132"/>
      <c r="L385" s="132">
        <v>209440</v>
      </c>
      <c r="M385" s="95"/>
      <c r="O385" s="129"/>
    </row>
    <row r="386" spans="1:15" s="19" customFormat="1" x14ac:dyDescent="0.2">
      <c r="A386" s="27"/>
      <c r="B386" s="27"/>
      <c r="C386" s="27"/>
      <c r="D386" s="27"/>
      <c r="E386" s="27" t="s">
        <v>31</v>
      </c>
      <c r="F386" s="27" t="s">
        <v>31</v>
      </c>
      <c r="G386" s="27" t="s">
        <v>31</v>
      </c>
      <c r="H386" s="28"/>
      <c r="I386" s="37">
        <v>38</v>
      </c>
      <c r="J386" s="34" t="s">
        <v>24</v>
      </c>
      <c r="K386" s="119">
        <f>SUM(K387)</f>
        <v>65000</v>
      </c>
      <c r="L386" s="119">
        <f>SUM(L387)</f>
        <v>55000</v>
      </c>
      <c r="M386" s="29">
        <f>AVERAGE(L386/K386)*100</f>
        <v>84.615384615384613</v>
      </c>
      <c r="O386" s="35"/>
    </row>
    <row r="387" spans="1:15" s="19" customFormat="1" x14ac:dyDescent="0.2">
      <c r="A387" s="27">
        <v>1</v>
      </c>
      <c r="B387" s="27"/>
      <c r="C387" s="27"/>
      <c r="D387" s="27"/>
      <c r="E387" s="27" t="s">
        <v>31</v>
      </c>
      <c r="F387" s="27" t="s">
        <v>31</v>
      </c>
      <c r="G387" s="27" t="s">
        <v>31</v>
      </c>
      <c r="H387" s="28"/>
      <c r="I387" s="37">
        <v>381</v>
      </c>
      <c r="J387" s="34" t="s">
        <v>25</v>
      </c>
      <c r="K387" s="104">
        <v>65000</v>
      </c>
      <c r="L387" s="104">
        <v>55000</v>
      </c>
      <c r="M387" s="29">
        <f>AVERAGE(L387/K387)*100</f>
        <v>84.615384615384613</v>
      </c>
      <c r="O387" s="35"/>
    </row>
    <row r="388" spans="1:15" s="96" customFormat="1" x14ac:dyDescent="0.2">
      <c r="A388" s="91"/>
      <c r="B388" s="91"/>
      <c r="C388" s="91"/>
      <c r="D388" s="91"/>
      <c r="E388" s="91"/>
      <c r="F388" s="91"/>
      <c r="G388" s="91"/>
      <c r="H388" s="92"/>
      <c r="I388" s="93">
        <v>3811</v>
      </c>
      <c r="J388" s="94" t="s">
        <v>482</v>
      </c>
      <c r="K388" s="133"/>
      <c r="L388" s="133">
        <v>55000</v>
      </c>
      <c r="M388" s="95"/>
      <c r="O388" s="129"/>
    </row>
    <row r="389" spans="1:15" s="19" customFormat="1" x14ac:dyDescent="0.2">
      <c r="A389" s="52">
        <v>1</v>
      </c>
      <c r="B389" s="52"/>
      <c r="C389" s="52"/>
      <c r="D389" s="52"/>
      <c r="E389" s="52" t="s">
        <v>53</v>
      </c>
      <c r="F389" s="52" t="s">
        <v>53</v>
      </c>
      <c r="G389" s="52" t="s">
        <v>53</v>
      </c>
      <c r="H389" s="62" t="s">
        <v>392</v>
      </c>
      <c r="I389" s="62" t="s">
        <v>249</v>
      </c>
      <c r="J389" s="54" t="s">
        <v>264</v>
      </c>
      <c r="K389" s="103">
        <f t="shared" ref="K389:L390" si="26">SUM(K390)</f>
        <v>60000</v>
      </c>
      <c r="L389" s="103">
        <f t="shared" si="26"/>
        <v>60000</v>
      </c>
      <c r="M389" s="55">
        <f>AVERAGE(L389/K389)*100</f>
        <v>100</v>
      </c>
      <c r="O389" s="35"/>
    </row>
    <row r="390" spans="1:15" s="19" customFormat="1" x14ac:dyDescent="0.2">
      <c r="A390" s="27"/>
      <c r="B390" s="27"/>
      <c r="C390" s="27"/>
      <c r="D390" s="27"/>
      <c r="E390" s="27" t="s">
        <v>31</v>
      </c>
      <c r="F390" s="27" t="s">
        <v>31</v>
      </c>
      <c r="G390" s="27" t="s">
        <v>31</v>
      </c>
      <c r="H390" s="28"/>
      <c r="I390" s="37">
        <v>38</v>
      </c>
      <c r="J390" s="34" t="s">
        <v>24</v>
      </c>
      <c r="K390" s="119">
        <f t="shared" si="26"/>
        <v>60000</v>
      </c>
      <c r="L390" s="119">
        <f t="shared" si="26"/>
        <v>60000</v>
      </c>
      <c r="M390" s="29">
        <f>AVERAGE(L390/K390)*100</f>
        <v>100</v>
      </c>
      <c r="O390" s="35"/>
    </row>
    <row r="391" spans="1:15" s="19" customFormat="1" x14ac:dyDescent="0.2">
      <c r="A391" s="27">
        <v>1</v>
      </c>
      <c r="B391" s="27"/>
      <c r="C391" s="27"/>
      <c r="D391" s="27"/>
      <c r="E391" s="27" t="s">
        <v>31</v>
      </c>
      <c r="F391" s="27" t="s">
        <v>31</v>
      </c>
      <c r="G391" s="27" t="s">
        <v>31</v>
      </c>
      <c r="H391" s="28"/>
      <c r="I391" s="37">
        <v>381</v>
      </c>
      <c r="J391" s="34" t="s">
        <v>25</v>
      </c>
      <c r="K391" s="104">
        <v>60000</v>
      </c>
      <c r="L391" s="104">
        <v>60000</v>
      </c>
      <c r="M391" s="29">
        <f>AVERAGE(L391/K391)*100</f>
        <v>100</v>
      </c>
      <c r="O391" s="35"/>
    </row>
    <row r="392" spans="1:15" s="96" customFormat="1" x14ac:dyDescent="0.2">
      <c r="A392" s="91"/>
      <c r="B392" s="91"/>
      <c r="C392" s="91"/>
      <c r="D392" s="91"/>
      <c r="E392" s="91"/>
      <c r="F392" s="91"/>
      <c r="G392" s="91"/>
      <c r="H392" s="92"/>
      <c r="I392" s="93">
        <v>3811</v>
      </c>
      <c r="J392" s="94" t="s">
        <v>482</v>
      </c>
      <c r="K392" s="133"/>
      <c r="L392" s="133">
        <v>60000</v>
      </c>
      <c r="M392" s="95"/>
      <c r="O392" s="129"/>
    </row>
    <row r="393" spans="1:15" s="19" customFormat="1" x14ac:dyDescent="0.2">
      <c r="A393" s="52">
        <v>1</v>
      </c>
      <c r="B393" s="52"/>
      <c r="C393" s="52"/>
      <c r="D393" s="52"/>
      <c r="E393" s="52" t="s">
        <v>53</v>
      </c>
      <c r="F393" s="52" t="s">
        <v>53</v>
      </c>
      <c r="G393" s="52" t="s">
        <v>53</v>
      </c>
      <c r="H393" s="62" t="s">
        <v>392</v>
      </c>
      <c r="I393" s="62" t="s">
        <v>250</v>
      </c>
      <c r="J393" s="54" t="s">
        <v>265</v>
      </c>
      <c r="K393" s="103">
        <f>SUM(K394)</f>
        <v>40000</v>
      </c>
      <c r="L393" s="103">
        <f>SUM(L394)</f>
        <v>40000</v>
      </c>
      <c r="M393" s="55">
        <f>AVERAGE(L393/K393)*100</f>
        <v>100</v>
      </c>
      <c r="O393" s="35"/>
    </row>
    <row r="394" spans="1:15" s="19" customFormat="1" x14ac:dyDescent="0.2">
      <c r="A394" s="27"/>
      <c r="B394" s="27"/>
      <c r="C394" s="27"/>
      <c r="D394" s="27"/>
      <c r="E394" s="27" t="s">
        <v>31</v>
      </c>
      <c r="F394" s="27" t="s">
        <v>31</v>
      </c>
      <c r="G394" s="27" t="s">
        <v>31</v>
      </c>
      <c r="H394" s="28"/>
      <c r="I394" s="37">
        <v>38</v>
      </c>
      <c r="J394" s="34" t="s">
        <v>24</v>
      </c>
      <c r="K394" s="119">
        <f>SUM(K395)</f>
        <v>40000</v>
      </c>
      <c r="L394" s="119">
        <f>SUM(L395)</f>
        <v>40000</v>
      </c>
      <c r="M394" s="29">
        <f>AVERAGE(L394/K394)*100</f>
        <v>100</v>
      </c>
      <c r="O394" s="35"/>
    </row>
    <row r="395" spans="1:15" s="19" customFormat="1" x14ac:dyDescent="0.2">
      <c r="A395" s="27">
        <v>1</v>
      </c>
      <c r="B395" s="27"/>
      <c r="C395" s="27"/>
      <c r="D395" s="27"/>
      <c r="E395" s="27" t="s">
        <v>31</v>
      </c>
      <c r="F395" s="27" t="s">
        <v>31</v>
      </c>
      <c r="G395" s="27" t="s">
        <v>31</v>
      </c>
      <c r="H395" s="28"/>
      <c r="I395" s="37">
        <v>381</v>
      </c>
      <c r="J395" s="34" t="s">
        <v>25</v>
      </c>
      <c r="K395" s="104">
        <v>40000</v>
      </c>
      <c r="L395" s="104">
        <v>40000</v>
      </c>
      <c r="M395" s="29">
        <f>AVERAGE(L395/K395)*100</f>
        <v>100</v>
      </c>
      <c r="O395" s="35"/>
    </row>
    <row r="396" spans="1:15" s="96" customFormat="1" x14ac:dyDescent="0.2">
      <c r="A396" s="91"/>
      <c r="B396" s="91"/>
      <c r="C396" s="91"/>
      <c r="D396" s="91"/>
      <c r="E396" s="91"/>
      <c r="F396" s="91"/>
      <c r="G396" s="91"/>
      <c r="H396" s="92"/>
      <c r="I396" s="93">
        <v>3811</v>
      </c>
      <c r="J396" s="94" t="s">
        <v>482</v>
      </c>
      <c r="K396" s="133"/>
      <c r="L396" s="133">
        <v>40000</v>
      </c>
      <c r="M396" s="95"/>
      <c r="O396" s="129"/>
    </row>
    <row r="397" spans="1:15" s="19" customFormat="1" x14ac:dyDescent="0.2">
      <c r="A397" s="52">
        <v>1</v>
      </c>
      <c r="B397" s="52"/>
      <c r="C397" s="52"/>
      <c r="D397" s="52"/>
      <c r="E397" s="52" t="s">
        <v>53</v>
      </c>
      <c r="F397" s="52" t="s">
        <v>53</v>
      </c>
      <c r="G397" s="52" t="s">
        <v>53</v>
      </c>
      <c r="H397" s="62" t="s">
        <v>392</v>
      </c>
      <c r="I397" s="62" t="s">
        <v>266</v>
      </c>
      <c r="J397" s="54" t="s">
        <v>267</v>
      </c>
      <c r="K397" s="103">
        <f>SUM(K398)</f>
        <v>20000</v>
      </c>
      <c r="L397" s="103">
        <f>SUM(L398)</f>
        <v>20000</v>
      </c>
      <c r="M397" s="55">
        <f>AVERAGE(L397/K397)*100</f>
        <v>100</v>
      </c>
      <c r="O397" s="35"/>
    </row>
    <row r="398" spans="1:15" s="19" customFormat="1" x14ac:dyDescent="0.2">
      <c r="A398" s="27"/>
      <c r="B398" s="27"/>
      <c r="C398" s="27"/>
      <c r="D398" s="27"/>
      <c r="E398" s="27" t="s">
        <v>31</v>
      </c>
      <c r="F398" s="27" t="s">
        <v>31</v>
      </c>
      <c r="G398" s="27" t="s">
        <v>31</v>
      </c>
      <c r="H398" s="28"/>
      <c r="I398" s="37">
        <v>38</v>
      </c>
      <c r="J398" s="34" t="s">
        <v>24</v>
      </c>
      <c r="K398" s="119">
        <f>SUM(K399)</f>
        <v>20000</v>
      </c>
      <c r="L398" s="119">
        <f>SUM(L399)</f>
        <v>20000</v>
      </c>
      <c r="M398" s="29">
        <f>AVERAGE(L398/K398)*100</f>
        <v>100</v>
      </c>
      <c r="O398" s="35"/>
    </row>
    <row r="399" spans="1:15" s="19" customFormat="1" x14ac:dyDescent="0.2">
      <c r="A399" s="27">
        <v>1</v>
      </c>
      <c r="B399" s="27"/>
      <c r="C399" s="27"/>
      <c r="D399" s="27"/>
      <c r="E399" s="27" t="s">
        <v>31</v>
      </c>
      <c r="F399" s="27" t="s">
        <v>31</v>
      </c>
      <c r="G399" s="27" t="s">
        <v>31</v>
      </c>
      <c r="H399" s="28"/>
      <c r="I399" s="37">
        <v>381</v>
      </c>
      <c r="J399" s="34" t="s">
        <v>25</v>
      </c>
      <c r="K399" s="104">
        <v>20000</v>
      </c>
      <c r="L399" s="104">
        <v>20000</v>
      </c>
      <c r="M399" s="29">
        <f>AVERAGE(L399/K399)*100</f>
        <v>100</v>
      </c>
      <c r="O399" s="35"/>
    </row>
    <row r="400" spans="1:15" s="96" customFormat="1" x14ac:dyDescent="0.2">
      <c r="A400" s="91"/>
      <c r="B400" s="91"/>
      <c r="C400" s="91"/>
      <c r="D400" s="91"/>
      <c r="E400" s="91"/>
      <c r="F400" s="91"/>
      <c r="G400" s="91"/>
      <c r="H400" s="92"/>
      <c r="I400" s="93">
        <v>3811</v>
      </c>
      <c r="J400" s="94" t="s">
        <v>482</v>
      </c>
      <c r="K400" s="133"/>
      <c r="L400" s="133">
        <v>20000</v>
      </c>
      <c r="M400" s="95"/>
      <c r="O400" s="129"/>
    </row>
    <row r="401" spans="1:15" s="19" customFormat="1" x14ac:dyDescent="0.2">
      <c r="A401" s="52">
        <v>1</v>
      </c>
      <c r="B401" s="52"/>
      <c r="C401" s="52"/>
      <c r="D401" s="52">
        <v>4</v>
      </c>
      <c r="E401" s="52" t="s">
        <v>53</v>
      </c>
      <c r="F401" s="52" t="s">
        <v>53</v>
      </c>
      <c r="G401" s="52" t="s">
        <v>53</v>
      </c>
      <c r="H401" s="62" t="s">
        <v>392</v>
      </c>
      <c r="I401" s="62" t="s">
        <v>268</v>
      </c>
      <c r="J401" s="54" t="s">
        <v>269</v>
      </c>
      <c r="K401" s="107">
        <f t="shared" ref="K401:L401" si="27">SUM(K402+K406)</f>
        <v>300000</v>
      </c>
      <c r="L401" s="107">
        <f t="shared" si="27"/>
        <v>282788.17</v>
      </c>
      <c r="M401" s="55">
        <f>AVERAGE(L401/K401)*100</f>
        <v>94.262723333333327</v>
      </c>
      <c r="O401" s="35"/>
    </row>
    <row r="402" spans="1:15" s="35" customFormat="1" x14ac:dyDescent="0.2">
      <c r="A402" s="32"/>
      <c r="B402" s="32"/>
      <c r="C402" s="32"/>
      <c r="D402" s="32"/>
      <c r="E402" s="32"/>
      <c r="F402" s="32"/>
      <c r="G402" s="32"/>
      <c r="H402" s="42"/>
      <c r="I402" s="42" t="s">
        <v>386</v>
      </c>
      <c r="J402" s="34" t="s">
        <v>12</v>
      </c>
      <c r="K402" s="112">
        <f t="shared" ref="K402:L402" si="28">SUM(K403)</f>
        <v>130000</v>
      </c>
      <c r="L402" s="112">
        <f t="shared" si="28"/>
        <v>112788.17</v>
      </c>
      <c r="M402" s="29">
        <f>AVERAGE(L402/K402)*100</f>
        <v>86.76013076923077</v>
      </c>
    </row>
    <row r="403" spans="1:15" s="35" customFormat="1" x14ac:dyDescent="0.2">
      <c r="A403" s="32">
        <v>1</v>
      </c>
      <c r="B403" s="32"/>
      <c r="C403" s="32"/>
      <c r="D403" s="32">
        <v>4</v>
      </c>
      <c r="E403" s="32"/>
      <c r="F403" s="32"/>
      <c r="G403" s="32"/>
      <c r="H403" s="42"/>
      <c r="I403" s="42" t="s">
        <v>412</v>
      </c>
      <c r="J403" s="34" t="s">
        <v>15</v>
      </c>
      <c r="K403" s="119">
        <v>130000</v>
      </c>
      <c r="L403" s="119">
        <f>SUM(L404:L405)</f>
        <v>112788.17</v>
      </c>
      <c r="M403" s="29">
        <f>AVERAGE(L403/K403)*100</f>
        <v>86.76013076923077</v>
      </c>
    </row>
    <row r="404" spans="1:15" s="129" customFormat="1" x14ac:dyDescent="0.2">
      <c r="A404" s="131"/>
      <c r="B404" s="131"/>
      <c r="C404" s="131"/>
      <c r="D404" s="131"/>
      <c r="E404" s="131"/>
      <c r="F404" s="131"/>
      <c r="G404" s="131"/>
      <c r="H404" s="128"/>
      <c r="I404" s="128" t="s">
        <v>449</v>
      </c>
      <c r="J404" s="125" t="s">
        <v>487</v>
      </c>
      <c r="K404" s="132"/>
      <c r="L404" s="132">
        <v>102788.17</v>
      </c>
      <c r="M404" s="95"/>
    </row>
    <row r="405" spans="1:15" s="129" customFormat="1" x14ac:dyDescent="0.2">
      <c r="A405" s="131"/>
      <c r="B405" s="131"/>
      <c r="C405" s="131"/>
      <c r="D405" s="131"/>
      <c r="E405" s="131"/>
      <c r="F405" s="131"/>
      <c r="G405" s="131"/>
      <c r="H405" s="128"/>
      <c r="I405" s="128" t="s">
        <v>450</v>
      </c>
      <c r="J405" s="125" t="s">
        <v>488</v>
      </c>
      <c r="K405" s="132"/>
      <c r="L405" s="132">
        <v>10000</v>
      </c>
      <c r="M405" s="95"/>
    </row>
    <row r="406" spans="1:15" s="19" customFormat="1" x14ac:dyDescent="0.2">
      <c r="A406" s="27"/>
      <c r="B406" s="27"/>
      <c r="C406" s="27"/>
      <c r="D406" s="27"/>
      <c r="E406" s="27" t="s">
        <v>31</v>
      </c>
      <c r="F406" s="27" t="s">
        <v>31</v>
      </c>
      <c r="G406" s="27" t="s">
        <v>31</v>
      </c>
      <c r="H406" s="28"/>
      <c r="I406" s="37">
        <v>38</v>
      </c>
      <c r="J406" s="34" t="s">
        <v>24</v>
      </c>
      <c r="K406" s="119">
        <f>SUM(K407)</f>
        <v>170000</v>
      </c>
      <c r="L406" s="119">
        <f>SUM(L407)</f>
        <v>170000</v>
      </c>
      <c r="M406" s="29">
        <f>AVERAGE(L406/K406)*100</f>
        <v>100</v>
      </c>
      <c r="O406" s="35"/>
    </row>
    <row r="407" spans="1:15" s="19" customFormat="1" x14ac:dyDescent="0.2">
      <c r="A407" s="27">
        <v>1</v>
      </c>
      <c r="B407" s="27"/>
      <c r="C407" s="27"/>
      <c r="D407" s="27"/>
      <c r="E407" s="27" t="s">
        <v>31</v>
      </c>
      <c r="F407" s="27" t="s">
        <v>31</v>
      </c>
      <c r="G407" s="27" t="s">
        <v>31</v>
      </c>
      <c r="H407" s="28"/>
      <c r="I407" s="37">
        <v>381</v>
      </c>
      <c r="J407" s="34" t="s">
        <v>25</v>
      </c>
      <c r="K407" s="104">
        <v>170000</v>
      </c>
      <c r="L407" s="104">
        <v>170000</v>
      </c>
      <c r="M407" s="29">
        <f>AVERAGE(L407/K407)*100</f>
        <v>100</v>
      </c>
      <c r="O407" s="35"/>
    </row>
    <row r="408" spans="1:15" s="96" customFormat="1" x14ac:dyDescent="0.2">
      <c r="A408" s="91"/>
      <c r="B408" s="91"/>
      <c r="C408" s="91"/>
      <c r="D408" s="91"/>
      <c r="E408" s="91"/>
      <c r="F408" s="91"/>
      <c r="G408" s="91"/>
      <c r="H408" s="92"/>
      <c r="I408" s="93">
        <v>3811</v>
      </c>
      <c r="J408" s="94" t="s">
        <v>482</v>
      </c>
      <c r="K408" s="133"/>
      <c r="L408" s="133">
        <v>170000</v>
      </c>
      <c r="M408" s="95"/>
      <c r="O408" s="129"/>
    </row>
    <row r="409" spans="1:15" s="19" customFormat="1" x14ac:dyDescent="0.2">
      <c r="A409" s="73">
        <v>1</v>
      </c>
      <c r="B409" s="67"/>
      <c r="C409" s="67"/>
      <c r="D409" s="67"/>
      <c r="E409" s="67" t="s">
        <v>53</v>
      </c>
      <c r="F409" s="67" t="s">
        <v>53</v>
      </c>
      <c r="G409" s="67" t="s">
        <v>53</v>
      </c>
      <c r="H409" s="68"/>
      <c r="I409" s="72" t="s">
        <v>270</v>
      </c>
      <c r="J409" s="70" t="s">
        <v>271</v>
      </c>
      <c r="K409" s="109">
        <f t="shared" ref="K409:L410" si="29">SUM(K410)</f>
        <v>1000</v>
      </c>
      <c r="L409" s="109">
        <f t="shared" si="29"/>
        <v>628</v>
      </c>
      <c r="M409" s="60">
        <f>AVERAGE(L409/K409)*100</f>
        <v>62.8</v>
      </c>
      <c r="O409" s="35"/>
    </row>
    <row r="410" spans="1:15" s="19" customFormat="1" x14ac:dyDescent="0.2">
      <c r="A410" s="52">
        <v>1</v>
      </c>
      <c r="B410" s="52"/>
      <c r="C410" s="52"/>
      <c r="D410" s="52"/>
      <c r="E410" s="52" t="s">
        <v>53</v>
      </c>
      <c r="F410" s="52" t="s">
        <v>53</v>
      </c>
      <c r="G410" s="52" t="s">
        <v>53</v>
      </c>
      <c r="H410" s="62" t="s">
        <v>115</v>
      </c>
      <c r="I410" s="62" t="s">
        <v>272</v>
      </c>
      <c r="J410" s="54" t="s">
        <v>273</v>
      </c>
      <c r="K410" s="103">
        <f t="shared" si="29"/>
        <v>1000</v>
      </c>
      <c r="L410" s="103">
        <f t="shared" si="29"/>
        <v>628</v>
      </c>
      <c r="M410" s="55">
        <f>AVERAGE(L410/K410)*100</f>
        <v>62.8</v>
      </c>
      <c r="O410" s="35"/>
    </row>
    <row r="411" spans="1:15" s="19" customFormat="1" x14ac:dyDescent="0.2">
      <c r="A411" s="27"/>
      <c r="B411" s="27"/>
      <c r="C411" s="27"/>
      <c r="D411" s="27"/>
      <c r="E411" s="27" t="s">
        <v>31</v>
      </c>
      <c r="F411" s="27" t="s">
        <v>31</v>
      </c>
      <c r="G411" s="27" t="s">
        <v>31</v>
      </c>
      <c r="H411" s="28"/>
      <c r="I411" s="37">
        <v>38</v>
      </c>
      <c r="J411" s="34" t="s">
        <v>24</v>
      </c>
      <c r="K411" s="119">
        <f>SUM(K412)</f>
        <v>1000</v>
      </c>
      <c r="L411" s="119">
        <f>SUM(L412)</f>
        <v>628</v>
      </c>
      <c r="M411" s="29">
        <f>AVERAGE(L411/K411)*100</f>
        <v>62.8</v>
      </c>
      <c r="O411" s="35"/>
    </row>
    <row r="412" spans="1:15" s="19" customFormat="1" x14ac:dyDescent="0.2">
      <c r="A412" s="27">
        <v>1</v>
      </c>
      <c r="B412" s="27"/>
      <c r="C412" s="27"/>
      <c r="D412" s="27"/>
      <c r="E412" s="27" t="s">
        <v>31</v>
      </c>
      <c r="F412" s="27" t="s">
        <v>31</v>
      </c>
      <c r="G412" s="27" t="s">
        <v>31</v>
      </c>
      <c r="H412" s="28"/>
      <c r="I412" s="37">
        <v>381</v>
      </c>
      <c r="J412" s="34" t="s">
        <v>25</v>
      </c>
      <c r="K412" s="104">
        <v>1000</v>
      </c>
      <c r="L412" s="104">
        <v>628</v>
      </c>
      <c r="M412" s="29">
        <f>AVERAGE(L412/K412)*100</f>
        <v>62.8</v>
      </c>
      <c r="O412" s="35"/>
    </row>
    <row r="413" spans="1:15" s="96" customFormat="1" x14ac:dyDescent="0.2">
      <c r="A413" s="91"/>
      <c r="B413" s="91"/>
      <c r="C413" s="91"/>
      <c r="D413" s="91"/>
      <c r="E413" s="91"/>
      <c r="F413" s="91"/>
      <c r="G413" s="91"/>
      <c r="H413" s="92"/>
      <c r="I413" s="93">
        <v>3811</v>
      </c>
      <c r="J413" s="94" t="s">
        <v>482</v>
      </c>
      <c r="K413" s="133"/>
      <c r="L413" s="133">
        <v>628</v>
      </c>
      <c r="M413" s="95"/>
      <c r="O413" s="129"/>
    </row>
    <row r="414" spans="1:15" s="19" customFormat="1" x14ac:dyDescent="0.2">
      <c r="A414" s="46">
        <v>1</v>
      </c>
      <c r="B414" s="46">
        <v>2</v>
      </c>
      <c r="C414" s="46">
        <v>3</v>
      </c>
      <c r="D414" s="46">
        <v>4</v>
      </c>
      <c r="E414" s="46" t="s">
        <v>53</v>
      </c>
      <c r="F414" s="46" t="s">
        <v>53</v>
      </c>
      <c r="G414" s="46" t="s">
        <v>53</v>
      </c>
      <c r="H414" s="75" t="s">
        <v>112</v>
      </c>
      <c r="I414" s="51" t="s">
        <v>274</v>
      </c>
      <c r="J414" s="49"/>
      <c r="K414" s="101">
        <f>SUM(K415)</f>
        <v>518045</v>
      </c>
      <c r="L414" s="101">
        <f>SUM(L415)</f>
        <v>515560.29000000004</v>
      </c>
      <c r="M414" s="50">
        <f t="shared" ref="M414" si="30">AVERAGE(L414/K414)*100</f>
        <v>99.520367921705656</v>
      </c>
      <c r="O414" s="35"/>
    </row>
    <row r="415" spans="1:15" s="23" customFormat="1" x14ac:dyDescent="0.2">
      <c r="A415" s="52">
        <v>1</v>
      </c>
      <c r="B415" s="52">
        <v>2</v>
      </c>
      <c r="C415" s="52">
        <v>3</v>
      </c>
      <c r="D415" s="52">
        <v>4</v>
      </c>
      <c r="E415" s="52" t="s">
        <v>53</v>
      </c>
      <c r="F415" s="52" t="s">
        <v>53</v>
      </c>
      <c r="G415" s="52" t="s">
        <v>53</v>
      </c>
      <c r="H415" s="62" t="s">
        <v>115</v>
      </c>
      <c r="I415" s="62" t="s">
        <v>275</v>
      </c>
      <c r="J415" s="54" t="s">
        <v>276</v>
      </c>
      <c r="K415" s="103">
        <f>SUM(K416+K424+K440+K445)</f>
        <v>518045</v>
      </c>
      <c r="L415" s="103">
        <f>SUM(L416+L424+L440+L445)</f>
        <v>515560.29000000004</v>
      </c>
      <c r="M415" s="55">
        <f>AVERAGE(L415/K415)*100</f>
        <v>99.520367921705656</v>
      </c>
      <c r="O415" s="31"/>
    </row>
    <row r="416" spans="1:15" s="31" customFormat="1" x14ac:dyDescent="0.2">
      <c r="A416" s="32"/>
      <c r="B416" s="32"/>
      <c r="C416" s="32"/>
      <c r="D416" s="32"/>
      <c r="E416" s="32"/>
      <c r="F416" s="32"/>
      <c r="G416" s="32"/>
      <c r="H416" s="42"/>
      <c r="I416" s="42" t="s">
        <v>385</v>
      </c>
      <c r="J416" s="34" t="s">
        <v>8</v>
      </c>
      <c r="K416" s="119">
        <f>SUM(K417:K421)</f>
        <v>272360</v>
      </c>
      <c r="L416" s="119">
        <f>SUM(L417+L419+L421)</f>
        <v>270176.65000000002</v>
      </c>
      <c r="M416" s="29">
        <f>AVERAGE(L416/K416)*100</f>
        <v>99.198358789836988</v>
      </c>
    </row>
    <row r="417" spans="1:13" s="31" customFormat="1" x14ac:dyDescent="0.2">
      <c r="A417" s="32">
        <v>1</v>
      </c>
      <c r="B417" s="32"/>
      <c r="C417" s="32"/>
      <c r="D417" s="32"/>
      <c r="E417" s="32"/>
      <c r="F417" s="32"/>
      <c r="G417" s="32"/>
      <c r="H417" s="42"/>
      <c r="I417" s="42" t="s">
        <v>407</v>
      </c>
      <c r="J417" s="34" t="s">
        <v>9</v>
      </c>
      <c r="K417" s="119">
        <v>220000</v>
      </c>
      <c r="L417" s="119">
        <v>218112.4</v>
      </c>
      <c r="M417" s="29">
        <f>AVERAGE(L417/K417)*100</f>
        <v>99.141999999999996</v>
      </c>
    </row>
    <row r="418" spans="1:13" s="138" customFormat="1" x14ac:dyDescent="0.2">
      <c r="A418" s="131"/>
      <c r="B418" s="131"/>
      <c r="C418" s="131"/>
      <c r="D418" s="131"/>
      <c r="E418" s="131"/>
      <c r="F418" s="131"/>
      <c r="G418" s="131"/>
      <c r="H418" s="128"/>
      <c r="I418" s="128" t="s">
        <v>452</v>
      </c>
      <c r="J418" s="125" t="s">
        <v>483</v>
      </c>
      <c r="K418" s="132"/>
      <c r="L418" s="132">
        <v>218112.4</v>
      </c>
      <c r="M418" s="95"/>
    </row>
    <row r="419" spans="1:13" s="31" customFormat="1" x14ac:dyDescent="0.2">
      <c r="A419" s="32">
        <v>1</v>
      </c>
      <c r="B419" s="32"/>
      <c r="C419" s="32"/>
      <c r="D419" s="32"/>
      <c r="E419" s="32"/>
      <c r="F419" s="32"/>
      <c r="G419" s="32"/>
      <c r="H419" s="42"/>
      <c r="I419" s="42" t="s">
        <v>408</v>
      </c>
      <c r="J419" s="34" t="s">
        <v>10</v>
      </c>
      <c r="K419" s="119">
        <v>14460</v>
      </c>
      <c r="L419" s="119">
        <v>14453.66</v>
      </c>
      <c r="M419" s="29">
        <f>AVERAGE(L419/K419)*100</f>
        <v>99.956154910096814</v>
      </c>
    </row>
    <row r="420" spans="1:13" s="138" customFormat="1" x14ac:dyDescent="0.2">
      <c r="A420" s="131"/>
      <c r="B420" s="131"/>
      <c r="C420" s="131"/>
      <c r="D420" s="131"/>
      <c r="E420" s="131"/>
      <c r="F420" s="131"/>
      <c r="G420" s="131"/>
      <c r="H420" s="128"/>
      <c r="I420" s="128" t="s">
        <v>457</v>
      </c>
      <c r="J420" s="125" t="s">
        <v>491</v>
      </c>
      <c r="K420" s="132"/>
      <c r="L420" s="132">
        <v>14453.66</v>
      </c>
      <c r="M420" s="95"/>
    </row>
    <row r="421" spans="1:13" s="31" customFormat="1" x14ac:dyDescent="0.2">
      <c r="A421" s="32">
        <v>1</v>
      </c>
      <c r="B421" s="32"/>
      <c r="C421" s="32"/>
      <c r="D421" s="32"/>
      <c r="E421" s="32"/>
      <c r="F421" s="32"/>
      <c r="G421" s="32"/>
      <c r="H421" s="42"/>
      <c r="I421" s="42" t="s">
        <v>409</v>
      </c>
      <c r="J421" s="34" t="s">
        <v>11</v>
      </c>
      <c r="K421" s="119">
        <v>37900</v>
      </c>
      <c r="L421" s="119">
        <f>SUM(L422:L423)</f>
        <v>37610.589999999997</v>
      </c>
      <c r="M421" s="29">
        <f>AVERAGE(L421/K421)*100</f>
        <v>99.236385224274386</v>
      </c>
    </row>
    <row r="422" spans="1:13" s="138" customFormat="1" x14ac:dyDescent="0.2">
      <c r="A422" s="131"/>
      <c r="B422" s="131"/>
      <c r="C422" s="131"/>
      <c r="D422" s="131"/>
      <c r="E422" s="131"/>
      <c r="F422" s="131"/>
      <c r="G422" s="131"/>
      <c r="H422" s="128"/>
      <c r="I422" s="128" t="s">
        <v>453</v>
      </c>
      <c r="J422" s="125" t="s">
        <v>484</v>
      </c>
      <c r="K422" s="132"/>
      <c r="L422" s="132">
        <v>33893.25</v>
      </c>
      <c r="M422" s="95"/>
    </row>
    <row r="423" spans="1:13" s="138" customFormat="1" x14ac:dyDescent="0.2">
      <c r="A423" s="131"/>
      <c r="B423" s="131"/>
      <c r="C423" s="131"/>
      <c r="D423" s="131"/>
      <c r="E423" s="131"/>
      <c r="F423" s="131"/>
      <c r="G423" s="131"/>
      <c r="H423" s="128"/>
      <c r="I423" s="128" t="s">
        <v>454</v>
      </c>
      <c r="J423" s="125" t="s">
        <v>485</v>
      </c>
      <c r="K423" s="132"/>
      <c r="L423" s="132">
        <v>3717.34</v>
      </c>
      <c r="M423" s="95"/>
    </row>
    <row r="424" spans="1:13" s="31" customFormat="1" x14ac:dyDescent="0.2">
      <c r="A424" s="32"/>
      <c r="B424" s="32"/>
      <c r="C424" s="32"/>
      <c r="D424" s="32"/>
      <c r="E424" s="32"/>
      <c r="F424" s="32"/>
      <c r="G424" s="32"/>
      <c r="H424" s="42"/>
      <c r="I424" s="42" t="s">
        <v>386</v>
      </c>
      <c r="J424" s="34" t="s">
        <v>12</v>
      </c>
      <c r="K424" s="119">
        <f>SUM(K425:K437)</f>
        <v>117200</v>
      </c>
      <c r="L424" s="119">
        <f>SUM(L425+L428+L431+L437)</f>
        <v>113038.13999999998</v>
      </c>
      <c r="M424" s="29">
        <f>AVERAGE(L424/K424)*100</f>
        <v>96.448924914675757</v>
      </c>
    </row>
    <row r="425" spans="1:13" s="31" customFormat="1" x14ac:dyDescent="0.2">
      <c r="A425" s="32">
        <v>1</v>
      </c>
      <c r="B425" s="32"/>
      <c r="C425" s="32"/>
      <c r="D425" s="32"/>
      <c r="E425" s="32"/>
      <c r="F425" s="32"/>
      <c r="G425" s="32"/>
      <c r="H425" s="42"/>
      <c r="I425" s="42" t="s">
        <v>410</v>
      </c>
      <c r="J425" s="34" t="s">
        <v>13</v>
      </c>
      <c r="K425" s="119">
        <v>24000</v>
      </c>
      <c r="L425" s="119">
        <f>SUM(L426:L427)</f>
        <v>22764</v>
      </c>
      <c r="M425" s="29">
        <f>AVERAGE(L425/K425)*100</f>
        <v>94.85</v>
      </c>
    </row>
    <row r="426" spans="1:13" s="138" customFormat="1" x14ac:dyDescent="0.2">
      <c r="A426" s="131"/>
      <c r="B426" s="131"/>
      <c r="C426" s="131"/>
      <c r="D426" s="131"/>
      <c r="E426" s="131"/>
      <c r="F426" s="131"/>
      <c r="G426" s="131"/>
      <c r="H426" s="128"/>
      <c r="I426" s="128" t="s">
        <v>458</v>
      </c>
      <c r="J426" s="125" t="s">
        <v>492</v>
      </c>
      <c r="K426" s="132"/>
      <c r="L426" s="132">
        <v>7266</v>
      </c>
      <c r="M426" s="95"/>
    </row>
    <row r="427" spans="1:13" s="138" customFormat="1" x14ac:dyDescent="0.2">
      <c r="A427" s="131"/>
      <c r="B427" s="131"/>
      <c r="C427" s="131"/>
      <c r="D427" s="131"/>
      <c r="E427" s="131"/>
      <c r="F427" s="131"/>
      <c r="G427" s="131"/>
      <c r="H427" s="128"/>
      <c r="I427" s="128" t="s">
        <v>455</v>
      </c>
      <c r="J427" s="125" t="s">
        <v>493</v>
      </c>
      <c r="K427" s="132"/>
      <c r="L427" s="132">
        <v>15498</v>
      </c>
      <c r="M427" s="95"/>
    </row>
    <row r="428" spans="1:13" s="31" customFormat="1" x14ac:dyDescent="0.2">
      <c r="A428" s="32">
        <v>1</v>
      </c>
      <c r="B428" s="32"/>
      <c r="C428" s="32"/>
      <c r="D428" s="32"/>
      <c r="E428" s="32"/>
      <c r="F428" s="32"/>
      <c r="G428" s="32"/>
      <c r="H428" s="42"/>
      <c r="I428" s="42" t="s">
        <v>411</v>
      </c>
      <c r="J428" s="34" t="s">
        <v>14</v>
      </c>
      <c r="K428" s="119">
        <v>39400</v>
      </c>
      <c r="L428" s="119">
        <f>SUM(L429:L430)</f>
        <v>39859.57</v>
      </c>
      <c r="M428" s="29">
        <f>AVERAGE(L428/K428)*100</f>
        <v>101.16642131979697</v>
      </c>
    </row>
    <row r="429" spans="1:13" s="138" customFormat="1" x14ac:dyDescent="0.2">
      <c r="A429" s="131"/>
      <c r="B429" s="131"/>
      <c r="C429" s="131"/>
      <c r="D429" s="131"/>
      <c r="E429" s="131"/>
      <c r="F429" s="131"/>
      <c r="G429" s="131"/>
      <c r="H429" s="128"/>
      <c r="I429" s="128" t="s">
        <v>459</v>
      </c>
      <c r="J429" s="125" t="s">
        <v>496</v>
      </c>
      <c r="K429" s="132"/>
      <c r="L429" s="132">
        <v>11679.97</v>
      </c>
      <c r="M429" s="95"/>
    </row>
    <row r="430" spans="1:13" s="138" customFormat="1" x14ac:dyDescent="0.2">
      <c r="A430" s="131"/>
      <c r="B430" s="131"/>
      <c r="C430" s="131"/>
      <c r="D430" s="131"/>
      <c r="E430" s="131"/>
      <c r="F430" s="131"/>
      <c r="G430" s="131"/>
      <c r="H430" s="128"/>
      <c r="I430" s="128" t="s">
        <v>460</v>
      </c>
      <c r="J430" s="125" t="s">
        <v>497</v>
      </c>
      <c r="K430" s="132"/>
      <c r="L430" s="132">
        <v>28179.599999999999</v>
      </c>
      <c r="M430" s="95"/>
    </row>
    <row r="431" spans="1:13" s="31" customFormat="1" x14ac:dyDescent="0.2">
      <c r="A431" s="32">
        <v>1</v>
      </c>
      <c r="B431" s="32">
        <v>2</v>
      </c>
      <c r="C431" s="32"/>
      <c r="D431" s="32"/>
      <c r="E431" s="32"/>
      <c r="F431" s="32"/>
      <c r="G431" s="32"/>
      <c r="H431" s="42"/>
      <c r="I431" s="42" t="s">
        <v>412</v>
      </c>
      <c r="J431" s="34" t="s">
        <v>15</v>
      </c>
      <c r="K431" s="119">
        <v>49800</v>
      </c>
      <c r="L431" s="119">
        <f>SUM(L432:L436)</f>
        <v>47086.92</v>
      </c>
      <c r="M431" s="29">
        <f>AVERAGE(L431/K431)*100</f>
        <v>94.552048192771082</v>
      </c>
    </row>
    <row r="432" spans="1:13" s="138" customFormat="1" x14ac:dyDescent="0.2">
      <c r="A432" s="131"/>
      <c r="B432" s="131"/>
      <c r="C432" s="131"/>
      <c r="D432" s="131"/>
      <c r="E432" s="131"/>
      <c r="F432" s="131"/>
      <c r="G432" s="131"/>
      <c r="H432" s="128"/>
      <c r="I432" s="128" t="s">
        <v>461</v>
      </c>
      <c r="J432" s="125" t="s">
        <v>500</v>
      </c>
      <c r="K432" s="132"/>
      <c r="L432" s="132">
        <v>4498.57</v>
      </c>
      <c r="M432" s="95"/>
    </row>
    <row r="433" spans="1:13" s="138" customFormat="1" x14ac:dyDescent="0.2">
      <c r="A433" s="131"/>
      <c r="B433" s="131"/>
      <c r="C433" s="131"/>
      <c r="D433" s="131"/>
      <c r="E433" s="131"/>
      <c r="F433" s="131"/>
      <c r="G433" s="131"/>
      <c r="H433" s="128"/>
      <c r="I433" s="128" t="s">
        <v>462</v>
      </c>
      <c r="J433" s="125" t="s">
        <v>486</v>
      </c>
      <c r="K433" s="132"/>
      <c r="L433" s="132">
        <v>500</v>
      </c>
      <c r="M433" s="95"/>
    </row>
    <row r="434" spans="1:13" s="138" customFormat="1" x14ac:dyDescent="0.2">
      <c r="A434" s="131"/>
      <c r="B434" s="131"/>
      <c r="C434" s="131"/>
      <c r="D434" s="131"/>
      <c r="E434" s="131"/>
      <c r="F434" s="131"/>
      <c r="G434" s="131"/>
      <c r="H434" s="128"/>
      <c r="I434" s="128" t="s">
        <v>463</v>
      </c>
      <c r="J434" s="125" t="s">
        <v>502</v>
      </c>
      <c r="K434" s="132"/>
      <c r="L434" s="132">
        <v>1244.45</v>
      </c>
      <c r="M434" s="95"/>
    </row>
    <row r="435" spans="1:13" s="138" customFormat="1" x14ac:dyDescent="0.2">
      <c r="A435" s="131"/>
      <c r="B435" s="131"/>
      <c r="C435" s="131"/>
      <c r="D435" s="131"/>
      <c r="E435" s="131"/>
      <c r="F435" s="131"/>
      <c r="G435" s="131"/>
      <c r="H435" s="128"/>
      <c r="I435" s="128" t="s">
        <v>464</v>
      </c>
      <c r="J435" s="125" t="s">
        <v>504</v>
      </c>
      <c r="K435" s="132"/>
      <c r="L435" s="132">
        <v>2620</v>
      </c>
      <c r="M435" s="95"/>
    </row>
    <row r="436" spans="1:13" s="138" customFormat="1" x14ac:dyDescent="0.2">
      <c r="A436" s="131"/>
      <c r="B436" s="131"/>
      <c r="C436" s="131"/>
      <c r="D436" s="131"/>
      <c r="E436" s="131"/>
      <c r="F436" s="131"/>
      <c r="G436" s="131"/>
      <c r="H436" s="128"/>
      <c r="I436" s="128" t="s">
        <v>450</v>
      </c>
      <c r="J436" s="125" t="s">
        <v>488</v>
      </c>
      <c r="K436" s="132"/>
      <c r="L436" s="132">
        <v>38223.9</v>
      </c>
      <c r="M436" s="95"/>
    </row>
    <row r="437" spans="1:13" s="31" customFormat="1" x14ac:dyDescent="0.2">
      <c r="A437" s="32"/>
      <c r="B437" s="32">
        <v>2</v>
      </c>
      <c r="C437" s="32"/>
      <c r="D437" s="32"/>
      <c r="E437" s="32"/>
      <c r="F437" s="32"/>
      <c r="G437" s="32"/>
      <c r="H437" s="42"/>
      <c r="I437" s="42" t="s">
        <v>396</v>
      </c>
      <c r="J437" s="34" t="s">
        <v>17</v>
      </c>
      <c r="K437" s="119">
        <v>4000</v>
      </c>
      <c r="L437" s="119">
        <f>SUM(L438:L439)</f>
        <v>3327.65</v>
      </c>
      <c r="M437" s="29">
        <f>AVERAGE(L437/K437)*100</f>
        <v>83.191250000000011</v>
      </c>
    </row>
    <row r="438" spans="1:13" s="138" customFormat="1" x14ac:dyDescent="0.2">
      <c r="A438" s="131"/>
      <c r="B438" s="131"/>
      <c r="C438" s="131"/>
      <c r="D438" s="131"/>
      <c r="E438" s="131"/>
      <c r="F438" s="131"/>
      <c r="G438" s="131"/>
      <c r="H438" s="128"/>
      <c r="I438" s="128" t="s">
        <v>465</v>
      </c>
      <c r="J438" s="125" t="s">
        <v>489</v>
      </c>
      <c r="K438" s="132"/>
      <c r="L438" s="132">
        <v>396.27</v>
      </c>
      <c r="M438" s="95"/>
    </row>
    <row r="439" spans="1:13" s="138" customFormat="1" x14ac:dyDescent="0.2">
      <c r="A439" s="131"/>
      <c r="B439" s="131"/>
      <c r="C439" s="131"/>
      <c r="D439" s="131"/>
      <c r="E439" s="131"/>
      <c r="F439" s="131"/>
      <c r="G439" s="131"/>
      <c r="H439" s="128"/>
      <c r="I439" s="128" t="s">
        <v>456</v>
      </c>
      <c r="J439" s="125" t="s">
        <v>397</v>
      </c>
      <c r="K439" s="132"/>
      <c r="L439" s="132">
        <v>2931.38</v>
      </c>
      <c r="M439" s="95"/>
    </row>
    <row r="440" spans="1:13" s="31" customFormat="1" x14ac:dyDescent="0.2">
      <c r="A440" s="32"/>
      <c r="B440" s="32"/>
      <c r="C440" s="32"/>
      <c r="D440" s="32"/>
      <c r="E440" s="32"/>
      <c r="F440" s="32"/>
      <c r="G440" s="32"/>
      <c r="H440" s="42"/>
      <c r="I440" s="42" t="s">
        <v>387</v>
      </c>
      <c r="J440" s="34" t="s">
        <v>18</v>
      </c>
      <c r="K440" s="119">
        <f>SUM(K441)</f>
        <v>2510</v>
      </c>
      <c r="L440" s="119">
        <f>SUM(L441)</f>
        <v>2215.2799999999997</v>
      </c>
      <c r="M440" s="29">
        <f>AVERAGE(L440/K440)*100</f>
        <v>88.258167330677281</v>
      </c>
    </row>
    <row r="441" spans="1:13" s="31" customFormat="1" x14ac:dyDescent="0.2">
      <c r="A441" s="32">
        <v>1</v>
      </c>
      <c r="B441" s="32"/>
      <c r="C441" s="32"/>
      <c r="D441" s="32"/>
      <c r="E441" s="32"/>
      <c r="F441" s="32"/>
      <c r="G441" s="32"/>
      <c r="H441" s="42"/>
      <c r="I441" s="42" t="s">
        <v>415</v>
      </c>
      <c r="J441" s="34" t="s">
        <v>19</v>
      </c>
      <c r="K441" s="119">
        <v>2510</v>
      </c>
      <c r="L441" s="119">
        <f>SUM(L442:L444)</f>
        <v>2215.2799999999997</v>
      </c>
      <c r="M441" s="29">
        <f>AVERAGE(L441/K441)*100</f>
        <v>88.258167330677281</v>
      </c>
    </row>
    <row r="442" spans="1:13" s="138" customFormat="1" x14ac:dyDescent="0.2">
      <c r="A442" s="131"/>
      <c r="B442" s="131"/>
      <c r="C442" s="131"/>
      <c r="D442" s="131"/>
      <c r="E442" s="131"/>
      <c r="F442" s="131"/>
      <c r="G442" s="131"/>
      <c r="H442" s="128"/>
      <c r="I442" s="128" t="s">
        <v>466</v>
      </c>
      <c r="J442" s="125" t="s">
        <v>507</v>
      </c>
      <c r="K442" s="132"/>
      <c r="L442" s="132">
        <v>1955.28</v>
      </c>
      <c r="M442" s="95"/>
    </row>
    <row r="443" spans="1:13" s="138" customFormat="1" x14ac:dyDescent="0.2">
      <c r="A443" s="131"/>
      <c r="B443" s="131"/>
      <c r="C443" s="131"/>
      <c r="D443" s="131"/>
      <c r="E443" s="131"/>
      <c r="F443" s="131"/>
      <c r="G443" s="131"/>
      <c r="H443" s="128"/>
      <c r="I443" s="128" t="s">
        <v>467</v>
      </c>
      <c r="J443" s="125" t="s">
        <v>525</v>
      </c>
      <c r="K443" s="132"/>
      <c r="L443" s="132">
        <v>10</v>
      </c>
      <c r="M443" s="95"/>
    </row>
    <row r="444" spans="1:13" s="138" customFormat="1" x14ac:dyDescent="0.2">
      <c r="A444" s="131"/>
      <c r="B444" s="131"/>
      <c r="C444" s="131"/>
      <c r="D444" s="131"/>
      <c r="E444" s="131"/>
      <c r="F444" s="131"/>
      <c r="G444" s="131"/>
      <c r="H444" s="128"/>
      <c r="I444" s="128" t="s">
        <v>468</v>
      </c>
      <c r="J444" s="125" t="s">
        <v>526</v>
      </c>
      <c r="K444" s="132"/>
      <c r="L444" s="132">
        <v>250</v>
      </c>
      <c r="M444" s="95"/>
    </row>
    <row r="445" spans="1:13" s="31" customFormat="1" x14ac:dyDescent="0.2">
      <c r="A445" s="32"/>
      <c r="B445" s="32"/>
      <c r="C445" s="32"/>
      <c r="D445" s="32"/>
      <c r="E445" s="32"/>
      <c r="F445" s="32"/>
      <c r="G445" s="32"/>
      <c r="H445" s="42"/>
      <c r="I445" s="37">
        <v>42</v>
      </c>
      <c r="J445" s="40" t="s">
        <v>29</v>
      </c>
      <c r="K445" s="119">
        <f>SUM(K446:K448)</f>
        <v>125975</v>
      </c>
      <c r="L445" s="119">
        <f>SUM(L446+L448)</f>
        <v>130130.22</v>
      </c>
      <c r="M445" s="29">
        <f>AVERAGE(L445/K445)*100</f>
        <v>103.29844810478271</v>
      </c>
    </row>
    <row r="446" spans="1:13" s="31" customFormat="1" x14ac:dyDescent="0.2">
      <c r="A446" s="32"/>
      <c r="B446" s="32"/>
      <c r="C446" s="32"/>
      <c r="D446" s="32">
        <v>4</v>
      </c>
      <c r="E446" s="32"/>
      <c r="F446" s="32"/>
      <c r="G446" s="32"/>
      <c r="H446" s="42"/>
      <c r="I446" s="37">
        <v>422</v>
      </c>
      <c r="J446" s="44" t="s">
        <v>398</v>
      </c>
      <c r="K446" s="119">
        <v>14975</v>
      </c>
      <c r="L446" s="119">
        <v>14974</v>
      </c>
      <c r="M446" s="29">
        <f>AVERAGE(L446/K446)*100</f>
        <v>99.99332220367279</v>
      </c>
    </row>
    <row r="447" spans="1:13" s="138" customFormat="1" x14ac:dyDescent="0.2">
      <c r="A447" s="131"/>
      <c r="B447" s="131"/>
      <c r="C447" s="131"/>
      <c r="D447" s="131"/>
      <c r="E447" s="131"/>
      <c r="F447" s="131"/>
      <c r="G447" s="131"/>
      <c r="H447" s="128"/>
      <c r="I447" s="93">
        <v>4221</v>
      </c>
      <c r="J447" s="94" t="s">
        <v>510</v>
      </c>
      <c r="K447" s="132"/>
      <c r="L447" s="132">
        <v>14974</v>
      </c>
      <c r="M447" s="95"/>
    </row>
    <row r="448" spans="1:13" s="31" customFormat="1" x14ac:dyDescent="0.2">
      <c r="A448" s="32"/>
      <c r="B448" s="32"/>
      <c r="C448" s="32">
        <v>3</v>
      </c>
      <c r="D448" s="32">
        <v>4</v>
      </c>
      <c r="E448" s="32"/>
      <c r="F448" s="32"/>
      <c r="G448" s="32"/>
      <c r="H448" s="42"/>
      <c r="I448" s="42" t="s">
        <v>413</v>
      </c>
      <c r="J448" s="43" t="s">
        <v>414</v>
      </c>
      <c r="K448" s="119">
        <v>111000</v>
      </c>
      <c r="L448" s="119">
        <v>115156.22</v>
      </c>
      <c r="M448" s="29">
        <f>AVERAGE(L448/K448)*100</f>
        <v>103.74434234234234</v>
      </c>
    </row>
    <row r="449" spans="1:15" s="138" customFormat="1" x14ac:dyDescent="0.2">
      <c r="A449" s="131"/>
      <c r="B449" s="131"/>
      <c r="C449" s="131"/>
      <c r="D449" s="131"/>
      <c r="E449" s="131"/>
      <c r="F449" s="131"/>
      <c r="G449" s="131"/>
      <c r="H449" s="128"/>
      <c r="I449" s="128" t="s">
        <v>469</v>
      </c>
      <c r="J449" s="144" t="s">
        <v>527</v>
      </c>
      <c r="K449" s="132"/>
      <c r="L449" s="132">
        <v>115156.22</v>
      </c>
      <c r="M449" s="95"/>
    </row>
    <row r="450" spans="1:15" s="19" customFormat="1" x14ac:dyDescent="0.2">
      <c r="A450" s="73">
        <v>1</v>
      </c>
      <c r="B450" s="67"/>
      <c r="C450" s="67"/>
      <c r="D450" s="67">
        <v>4</v>
      </c>
      <c r="E450" s="67" t="s">
        <v>53</v>
      </c>
      <c r="F450" s="67" t="s">
        <v>53</v>
      </c>
      <c r="G450" s="67" t="s">
        <v>53</v>
      </c>
      <c r="H450" s="68"/>
      <c r="I450" s="72" t="s">
        <v>277</v>
      </c>
      <c r="J450" s="70" t="s">
        <v>278</v>
      </c>
      <c r="K450" s="109">
        <f>SUM(K451+K459+K463+K468+K472)</f>
        <v>667800</v>
      </c>
      <c r="L450" s="109">
        <f>SUM(L451+L459+L463+L468+L472)</f>
        <v>649688.23</v>
      </c>
      <c r="M450" s="60">
        <f>AVERAGE(L450/K450)*100</f>
        <v>97.287845163222514</v>
      </c>
      <c r="O450" s="35"/>
    </row>
    <row r="451" spans="1:15" s="19" customFormat="1" x14ac:dyDescent="0.2">
      <c r="A451" s="52">
        <v>1</v>
      </c>
      <c r="B451" s="52"/>
      <c r="C451" s="52"/>
      <c r="D451" s="52">
        <v>4</v>
      </c>
      <c r="E451" s="52" t="s">
        <v>53</v>
      </c>
      <c r="F451" s="52" t="s">
        <v>53</v>
      </c>
      <c r="G451" s="52" t="s">
        <v>53</v>
      </c>
      <c r="H451" s="62" t="s">
        <v>115</v>
      </c>
      <c r="I451" s="62" t="s">
        <v>279</v>
      </c>
      <c r="J451" s="54" t="s">
        <v>280</v>
      </c>
      <c r="K451" s="103">
        <f>SUM(K452+K456)</f>
        <v>474300</v>
      </c>
      <c r="L451" s="103">
        <f>SUM(L452+L456)</f>
        <v>474030.54</v>
      </c>
      <c r="M451" s="55">
        <f>AVERAGE(L451/K451)*100</f>
        <v>99.943187855787471</v>
      </c>
      <c r="O451" s="35"/>
    </row>
    <row r="452" spans="1:15" s="19" customFormat="1" x14ac:dyDescent="0.2">
      <c r="A452" s="27"/>
      <c r="B452" s="27"/>
      <c r="C452" s="27"/>
      <c r="D452" s="27"/>
      <c r="E452" s="27" t="s">
        <v>31</v>
      </c>
      <c r="F452" s="27" t="s">
        <v>31</v>
      </c>
      <c r="G452" s="27" t="s">
        <v>31</v>
      </c>
      <c r="H452" s="28"/>
      <c r="I452" s="37">
        <v>32</v>
      </c>
      <c r="J452" s="40" t="s">
        <v>12</v>
      </c>
      <c r="K452" s="104">
        <f>SUM(K453)</f>
        <v>12500</v>
      </c>
      <c r="L452" s="104">
        <f>SUM(L453)</f>
        <v>12230.54</v>
      </c>
      <c r="M452" s="29">
        <f>AVERAGE(L452/K452)*100</f>
        <v>97.84432000000001</v>
      </c>
      <c r="O452" s="35"/>
    </row>
    <row r="453" spans="1:15" s="19" customFormat="1" x14ac:dyDescent="0.2">
      <c r="A453" s="27">
        <v>1</v>
      </c>
      <c r="B453" s="27"/>
      <c r="C453" s="27"/>
      <c r="D453" s="27"/>
      <c r="E453" s="27" t="s">
        <v>31</v>
      </c>
      <c r="F453" s="27" t="s">
        <v>31</v>
      </c>
      <c r="G453" s="27" t="s">
        <v>31</v>
      </c>
      <c r="H453" s="28"/>
      <c r="I453" s="37">
        <v>323</v>
      </c>
      <c r="J453" s="34" t="s">
        <v>15</v>
      </c>
      <c r="K453" s="104">
        <v>12500</v>
      </c>
      <c r="L453" s="104">
        <f>SUM(L454:L455)</f>
        <v>12230.54</v>
      </c>
      <c r="M453" s="29">
        <f>AVERAGE(L453/K453)*100</f>
        <v>97.84432000000001</v>
      </c>
      <c r="O453" s="35"/>
    </row>
    <row r="454" spans="1:15" s="96" customFormat="1" x14ac:dyDescent="0.2">
      <c r="A454" s="91"/>
      <c r="B454" s="91"/>
      <c r="C454" s="91"/>
      <c r="D454" s="91"/>
      <c r="E454" s="91"/>
      <c r="F454" s="91"/>
      <c r="G454" s="91"/>
      <c r="H454" s="92"/>
      <c r="I454" s="93">
        <v>3232</v>
      </c>
      <c r="J454" s="94" t="s">
        <v>501</v>
      </c>
      <c r="K454" s="133"/>
      <c r="L454" s="133">
        <v>230.54</v>
      </c>
      <c r="M454" s="95"/>
      <c r="O454" s="129"/>
    </row>
    <row r="455" spans="1:15" s="96" customFormat="1" x14ac:dyDescent="0.2">
      <c r="A455" s="91"/>
      <c r="B455" s="91"/>
      <c r="C455" s="91"/>
      <c r="D455" s="91"/>
      <c r="E455" s="91"/>
      <c r="F455" s="91"/>
      <c r="G455" s="91"/>
      <c r="H455" s="92"/>
      <c r="I455" s="93">
        <v>3237</v>
      </c>
      <c r="J455" s="94" t="s">
        <v>487</v>
      </c>
      <c r="K455" s="133"/>
      <c r="L455" s="133">
        <v>12000</v>
      </c>
      <c r="M455" s="95"/>
      <c r="O455" s="129"/>
    </row>
    <row r="456" spans="1:15" s="19" customFormat="1" x14ac:dyDescent="0.2">
      <c r="A456" s="27"/>
      <c r="B456" s="27"/>
      <c r="C456" s="27"/>
      <c r="D456" s="27"/>
      <c r="E456" s="27"/>
      <c r="F456" s="27"/>
      <c r="G456" s="27"/>
      <c r="H456" s="28"/>
      <c r="I456" s="37">
        <v>41</v>
      </c>
      <c r="J456" s="44" t="s">
        <v>404</v>
      </c>
      <c r="K456" s="104">
        <f>SUM(K457)</f>
        <v>461800</v>
      </c>
      <c r="L456" s="104">
        <f>SUM(L457)</f>
        <v>461800</v>
      </c>
      <c r="M456" s="29">
        <f>AVERAGE(L456/K456)*100</f>
        <v>100</v>
      </c>
      <c r="O456" s="35"/>
    </row>
    <row r="457" spans="1:15" s="19" customFormat="1" x14ac:dyDescent="0.2">
      <c r="A457" s="27">
        <v>1</v>
      </c>
      <c r="B457" s="27"/>
      <c r="C457" s="27"/>
      <c r="D457" s="27">
        <v>4</v>
      </c>
      <c r="E457" s="27"/>
      <c r="F457" s="27"/>
      <c r="G457" s="27"/>
      <c r="H457" s="28"/>
      <c r="I457" s="37">
        <v>412</v>
      </c>
      <c r="J457" s="44" t="s">
        <v>416</v>
      </c>
      <c r="K457" s="104">
        <v>461800</v>
      </c>
      <c r="L457" s="104">
        <v>461800</v>
      </c>
      <c r="M457" s="29">
        <f>AVERAGE(L457/K457)*100</f>
        <v>100</v>
      </c>
      <c r="O457" s="35"/>
    </row>
    <row r="458" spans="1:15" s="96" customFormat="1" x14ac:dyDescent="0.2">
      <c r="A458" s="91"/>
      <c r="B458" s="91"/>
      <c r="C458" s="91"/>
      <c r="D458" s="91"/>
      <c r="E458" s="91"/>
      <c r="F458" s="91"/>
      <c r="G458" s="91"/>
      <c r="H458" s="92"/>
      <c r="I458" s="93">
        <v>4126</v>
      </c>
      <c r="J458" s="94" t="s">
        <v>521</v>
      </c>
      <c r="K458" s="133"/>
      <c r="L458" s="133">
        <v>461800</v>
      </c>
      <c r="M458" s="95"/>
      <c r="O458" s="129"/>
    </row>
    <row r="459" spans="1:15" s="19" customFormat="1" x14ac:dyDescent="0.2">
      <c r="A459" s="52">
        <v>1</v>
      </c>
      <c r="B459" s="52"/>
      <c r="C459" s="52"/>
      <c r="D459" s="52"/>
      <c r="E459" s="52" t="s">
        <v>53</v>
      </c>
      <c r="F459" s="52" t="s">
        <v>53</v>
      </c>
      <c r="G459" s="52" t="s">
        <v>53</v>
      </c>
      <c r="H459" s="62" t="s">
        <v>115</v>
      </c>
      <c r="I459" s="62" t="s">
        <v>281</v>
      </c>
      <c r="J459" s="54" t="s">
        <v>282</v>
      </c>
      <c r="K459" s="103">
        <f>SUM(K460)</f>
        <v>57000</v>
      </c>
      <c r="L459" s="103">
        <f>SUM(L460)</f>
        <v>56940</v>
      </c>
      <c r="M459" s="55">
        <f>AVERAGE(L459/K459)*100</f>
        <v>99.89473684210526</v>
      </c>
      <c r="O459" s="35"/>
    </row>
    <row r="460" spans="1:15" s="19" customFormat="1" x14ac:dyDescent="0.2">
      <c r="A460" s="27"/>
      <c r="B460" s="27"/>
      <c r="C460" s="27"/>
      <c r="D460" s="27"/>
      <c r="E460" s="27" t="s">
        <v>31</v>
      </c>
      <c r="F460" s="27" t="s">
        <v>31</v>
      </c>
      <c r="G460" s="27" t="s">
        <v>31</v>
      </c>
      <c r="H460" s="28"/>
      <c r="I460" s="37">
        <v>35</v>
      </c>
      <c r="J460" s="40" t="s">
        <v>20</v>
      </c>
      <c r="K460" s="104">
        <f>SUM(K461)</f>
        <v>57000</v>
      </c>
      <c r="L460" s="104">
        <f>SUM(L461)</f>
        <v>56940</v>
      </c>
      <c r="M460" s="29">
        <f>AVERAGE(L460/K460)*100</f>
        <v>99.89473684210526</v>
      </c>
      <c r="O460" s="35"/>
    </row>
    <row r="461" spans="1:15" s="19" customFormat="1" x14ac:dyDescent="0.2">
      <c r="A461" s="27">
        <v>1</v>
      </c>
      <c r="B461" s="27"/>
      <c r="C461" s="27"/>
      <c r="D461" s="27"/>
      <c r="E461" s="27" t="s">
        <v>31</v>
      </c>
      <c r="F461" s="27" t="s">
        <v>31</v>
      </c>
      <c r="G461" s="27" t="s">
        <v>31</v>
      </c>
      <c r="H461" s="28"/>
      <c r="I461" s="37">
        <v>351</v>
      </c>
      <c r="J461" s="40" t="s">
        <v>401</v>
      </c>
      <c r="K461" s="104">
        <v>57000</v>
      </c>
      <c r="L461" s="104">
        <v>56940</v>
      </c>
      <c r="M461" s="29">
        <f>AVERAGE(L461/K461)*100</f>
        <v>99.89473684210526</v>
      </c>
      <c r="O461" s="35"/>
    </row>
    <row r="462" spans="1:15" s="96" customFormat="1" x14ac:dyDescent="0.2">
      <c r="A462" s="91"/>
      <c r="B462" s="91"/>
      <c r="C462" s="91"/>
      <c r="D462" s="91"/>
      <c r="E462" s="91"/>
      <c r="F462" s="91"/>
      <c r="G462" s="91"/>
      <c r="H462" s="92"/>
      <c r="I462" s="93">
        <v>3512</v>
      </c>
      <c r="J462" s="94" t="s">
        <v>515</v>
      </c>
      <c r="K462" s="133"/>
      <c r="L462" s="133">
        <v>56940</v>
      </c>
      <c r="M462" s="95"/>
      <c r="O462" s="129"/>
    </row>
    <row r="463" spans="1:15" s="19" customFormat="1" x14ac:dyDescent="0.2">
      <c r="A463" s="52">
        <v>1</v>
      </c>
      <c r="B463" s="52"/>
      <c r="C463" s="52"/>
      <c r="D463" s="52"/>
      <c r="E463" s="52" t="s">
        <v>53</v>
      </c>
      <c r="F463" s="52" t="s">
        <v>53</v>
      </c>
      <c r="G463" s="52" t="s">
        <v>53</v>
      </c>
      <c r="H463" s="62" t="s">
        <v>115</v>
      </c>
      <c r="I463" s="62" t="s">
        <v>283</v>
      </c>
      <c r="J463" s="54" t="s">
        <v>284</v>
      </c>
      <c r="K463" s="103">
        <f t="shared" ref="K463:L464" si="31">SUM(K464)</f>
        <v>32000</v>
      </c>
      <c r="L463" s="103">
        <f t="shared" si="31"/>
        <v>30217.69</v>
      </c>
      <c r="M463" s="55">
        <f>AVERAGE(L463/K463)*100</f>
        <v>94.430281249999993</v>
      </c>
      <c r="O463" s="35"/>
    </row>
    <row r="464" spans="1:15" s="19" customFormat="1" x14ac:dyDescent="0.2">
      <c r="A464" s="27"/>
      <c r="B464" s="27"/>
      <c r="C464" s="27"/>
      <c r="D464" s="27"/>
      <c r="E464" s="27" t="s">
        <v>31</v>
      </c>
      <c r="F464" s="27" t="s">
        <v>31</v>
      </c>
      <c r="G464" s="27" t="s">
        <v>31</v>
      </c>
      <c r="H464" s="28"/>
      <c r="I464" s="37">
        <v>32</v>
      </c>
      <c r="J464" s="40" t="s">
        <v>12</v>
      </c>
      <c r="K464" s="104">
        <f t="shared" si="31"/>
        <v>32000</v>
      </c>
      <c r="L464" s="104">
        <f t="shared" si="31"/>
        <v>30217.69</v>
      </c>
      <c r="M464" s="29">
        <f>AVERAGE(L464/K464)*100</f>
        <v>94.430281249999993</v>
      </c>
      <c r="O464" s="35"/>
    </row>
    <row r="465" spans="1:15" s="19" customFormat="1" x14ac:dyDescent="0.2">
      <c r="A465" s="27">
        <v>1</v>
      </c>
      <c r="B465" s="27"/>
      <c r="C465" s="27"/>
      <c r="D465" s="27"/>
      <c r="E465" s="27" t="s">
        <v>31</v>
      </c>
      <c r="F465" s="27" t="s">
        <v>31</v>
      </c>
      <c r="G465" s="27" t="s">
        <v>31</v>
      </c>
      <c r="H465" s="28"/>
      <c r="I465" s="37">
        <v>323</v>
      </c>
      <c r="J465" s="34" t="s">
        <v>15</v>
      </c>
      <c r="K465" s="104">
        <v>32000</v>
      </c>
      <c r="L465" s="104">
        <f>SUM(L466:L467)</f>
        <v>30217.69</v>
      </c>
      <c r="M465" s="29">
        <f>AVERAGE(L465/K465)*100</f>
        <v>94.430281249999993</v>
      </c>
      <c r="O465" s="35"/>
    </row>
    <row r="466" spans="1:15" s="96" customFormat="1" x14ac:dyDescent="0.2">
      <c r="A466" s="91"/>
      <c r="B466" s="91"/>
      <c r="C466" s="91"/>
      <c r="D466" s="91"/>
      <c r="E466" s="91"/>
      <c r="F466" s="91"/>
      <c r="G466" s="91"/>
      <c r="H466" s="92"/>
      <c r="I466" s="93">
        <v>3237</v>
      </c>
      <c r="J466" s="94" t="s">
        <v>487</v>
      </c>
      <c r="K466" s="133"/>
      <c r="L466" s="133">
        <v>29022.69</v>
      </c>
      <c r="M466" s="95"/>
      <c r="O466" s="129"/>
    </row>
    <row r="467" spans="1:15" s="96" customFormat="1" x14ac:dyDescent="0.2">
      <c r="A467" s="91"/>
      <c r="B467" s="91"/>
      <c r="C467" s="91"/>
      <c r="D467" s="91"/>
      <c r="E467" s="91"/>
      <c r="F467" s="91"/>
      <c r="G467" s="91"/>
      <c r="H467" s="92"/>
      <c r="I467" s="93">
        <v>3239</v>
      </c>
      <c r="J467" s="125" t="s">
        <v>488</v>
      </c>
      <c r="K467" s="133"/>
      <c r="L467" s="133">
        <v>1195</v>
      </c>
      <c r="M467" s="95"/>
      <c r="O467" s="129"/>
    </row>
    <row r="468" spans="1:15" s="19" customFormat="1" x14ac:dyDescent="0.2">
      <c r="A468" s="52">
        <v>1</v>
      </c>
      <c r="B468" s="52"/>
      <c r="C468" s="52"/>
      <c r="D468" s="52"/>
      <c r="E468" s="52" t="s">
        <v>53</v>
      </c>
      <c r="F468" s="52" t="s">
        <v>53</v>
      </c>
      <c r="G468" s="52" t="s">
        <v>53</v>
      </c>
      <c r="H468" s="62" t="s">
        <v>115</v>
      </c>
      <c r="I468" s="62" t="s">
        <v>285</v>
      </c>
      <c r="J468" s="54" t="s">
        <v>286</v>
      </c>
      <c r="K468" s="103">
        <f t="shared" ref="K468:L469" si="32">SUM(K469)</f>
        <v>4500</v>
      </c>
      <c r="L468" s="103">
        <f t="shared" si="32"/>
        <v>3500</v>
      </c>
      <c r="M468" s="55">
        <f>AVERAGE(L468/K468)*100</f>
        <v>77.777777777777786</v>
      </c>
      <c r="O468" s="35"/>
    </row>
    <row r="469" spans="1:15" s="19" customFormat="1" x14ac:dyDescent="0.2">
      <c r="A469" s="27" t="s">
        <v>31</v>
      </c>
      <c r="B469" s="27" t="s">
        <v>31</v>
      </c>
      <c r="C469" s="27" t="s">
        <v>31</v>
      </c>
      <c r="D469" s="27" t="s">
        <v>31</v>
      </c>
      <c r="E469" s="27" t="s">
        <v>31</v>
      </c>
      <c r="F469" s="27" t="s">
        <v>31</v>
      </c>
      <c r="G469" s="27" t="s">
        <v>31</v>
      </c>
      <c r="H469" s="28"/>
      <c r="I469" s="37">
        <v>38</v>
      </c>
      <c r="J469" s="34" t="s">
        <v>24</v>
      </c>
      <c r="K469" s="104">
        <f t="shared" si="32"/>
        <v>4500</v>
      </c>
      <c r="L469" s="104">
        <f t="shared" si="32"/>
        <v>3500</v>
      </c>
      <c r="M469" s="29">
        <f>AVERAGE(L469/K469)*100</f>
        <v>77.777777777777786</v>
      </c>
      <c r="O469" s="35"/>
    </row>
    <row r="470" spans="1:15" s="19" customFormat="1" x14ac:dyDescent="0.2">
      <c r="A470" s="27">
        <v>1</v>
      </c>
      <c r="B470" s="27"/>
      <c r="C470" s="27"/>
      <c r="D470" s="27"/>
      <c r="E470" s="27" t="s">
        <v>31</v>
      </c>
      <c r="F470" s="27" t="s">
        <v>31</v>
      </c>
      <c r="G470" s="27" t="s">
        <v>31</v>
      </c>
      <c r="H470" s="28"/>
      <c r="I470" s="37">
        <v>381</v>
      </c>
      <c r="J470" s="34" t="s">
        <v>25</v>
      </c>
      <c r="K470" s="104">
        <v>4500</v>
      </c>
      <c r="L470" s="104">
        <v>3500</v>
      </c>
      <c r="M470" s="29">
        <f>AVERAGE(L470/K470)*100</f>
        <v>77.777777777777786</v>
      </c>
      <c r="O470" s="35"/>
    </row>
    <row r="471" spans="1:15" s="96" customFormat="1" x14ac:dyDescent="0.2">
      <c r="A471" s="91"/>
      <c r="B471" s="91"/>
      <c r="C471" s="91"/>
      <c r="D471" s="91"/>
      <c r="E471" s="91"/>
      <c r="F471" s="91"/>
      <c r="G471" s="91"/>
      <c r="H471" s="92"/>
      <c r="I471" s="93">
        <v>3811</v>
      </c>
      <c r="J471" s="94" t="s">
        <v>482</v>
      </c>
      <c r="K471" s="133"/>
      <c r="L471" s="133">
        <v>3500</v>
      </c>
      <c r="M471" s="95"/>
      <c r="O471" s="129"/>
    </row>
    <row r="472" spans="1:15" s="19" customFormat="1" x14ac:dyDescent="0.2">
      <c r="A472" s="52">
        <v>1</v>
      </c>
      <c r="B472" s="52"/>
      <c r="C472" s="52"/>
      <c r="D472" s="52"/>
      <c r="E472" s="52" t="s">
        <v>53</v>
      </c>
      <c r="F472" s="52" t="s">
        <v>53</v>
      </c>
      <c r="G472" s="52" t="s">
        <v>53</v>
      </c>
      <c r="H472" s="62" t="s">
        <v>115</v>
      </c>
      <c r="I472" s="62" t="s">
        <v>287</v>
      </c>
      <c r="J472" s="54" t="s">
        <v>288</v>
      </c>
      <c r="K472" s="103">
        <f t="shared" ref="K472:L473" si="33">SUM(K473)</f>
        <v>100000</v>
      </c>
      <c r="L472" s="103">
        <f t="shared" si="33"/>
        <v>85000</v>
      </c>
      <c r="M472" s="55">
        <f>AVERAGE(L472/K472)*100</f>
        <v>85</v>
      </c>
      <c r="O472" s="35"/>
    </row>
    <row r="473" spans="1:15" s="19" customFormat="1" x14ac:dyDescent="0.2">
      <c r="A473" s="27"/>
      <c r="B473" s="27"/>
      <c r="C473" s="27"/>
      <c r="D473" s="27"/>
      <c r="E473" s="27" t="s">
        <v>31</v>
      </c>
      <c r="F473" s="27" t="s">
        <v>31</v>
      </c>
      <c r="G473" s="27" t="s">
        <v>31</v>
      </c>
      <c r="H473" s="28"/>
      <c r="I473" s="37">
        <v>38</v>
      </c>
      <c r="J473" s="34" t="s">
        <v>24</v>
      </c>
      <c r="K473" s="104">
        <f t="shared" si="33"/>
        <v>100000</v>
      </c>
      <c r="L473" s="104">
        <f t="shared" si="33"/>
        <v>85000</v>
      </c>
      <c r="M473" s="29">
        <f>AVERAGE(L473/K473)*100</f>
        <v>85</v>
      </c>
      <c r="O473" s="35"/>
    </row>
    <row r="474" spans="1:15" s="19" customFormat="1" x14ac:dyDescent="0.2">
      <c r="A474" s="27">
        <v>1</v>
      </c>
      <c r="B474" s="27"/>
      <c r="C474" s="27"/>
      <c r="D474" s="27"/>
      <c r="E474" s="27" t="s">
        <v>31</v>
      </c>
      <c r="F474" s="27" t="s">
        <v>31</v>
      </c>
      <c r="G474" s="27" t="s">
        <v>31</v>
      </c>
      <c r="H474" s="28"/>
      <c r="I474" s="37">
        <v>381</v>
      </c>
      <c r="J474" s="34" t="s">
        <v>25</v>
      </c>
      <c r="K474" s="104">
        <v>100000</v>
      </c>
      <c r="L474" s="104">
        <v>85000</v>
      </c>
      <c r="M474" s="29">
        <f>AVERAGE(L474/K474)*100</f>
        <v>85</v>
      </c>
      <c r="O474" s="35"/>
    </row>
    <row r="475" spans="1:15" s="96" customFormat="1" x14ac:dyDescent="0.2">
      <c r="A475" s="91"/>
      <c r="B475" s="91"/>
      <c r="C475" s="91"/>
      <c r="D475" s="91"/>
      <c r="E475" s="91"/>
      <c r="F475" s="91"/>
      <c r="G475" s="91"/>
      <c r="H475" s="92"/>
      <c r="I475" s="93">
        <v>3811</v>
      </c>
      <c r="J475" s="125" t="s">
        <v>482</v>
      </c>
      <c r="K475" s="133"/>
      <c r="L475" s="133">
        <v>85000</v>
      </c>
      <c r="M475" s="95"/>
      <c r="O475" s="129"/>
    </row>
    <row r="476" spans="1:15" s="19" customFormat="1" x14ac:dyDescent="0.2">
      <c r="A476" s="46"/>
      <c r="B476" s="46"/>
      <c r="C476" s="46"/>
      <c r="D476" s="46"/>
      <c r="E476" s="46"/>
      <c r="F476" s="46"/>
      <c r="G476" s="46"/>
      <c r="H476" s="47"/>
      <c r="I476" s="51" t="s">
        <v>289</v>
      </c>
      <c r="J476" s="49"/>
      <c r="K476" s="101">
        <f>SUM(K478+K483)</f>
        <v>650000</v>
      </c>
      <c r="L476" s="101">
        <f>SUM(L478+L483)</f>
        <v>647093.38</v>
      </c>
      <c r="M476" s="50">
        <f t="shared" ref="M476:M477" si="34">AVERAGE(L476/K476)*100</f>
        <v>99.552827692307687</v>
      </c>
      <c r="O476" s="35"/>
    </row>
    <row r="477" spans="1:15" s="19" customFormat="1" x14ac:dyDescent="0.2">
      <c r="A477" s="46"/>
      <c r="B477" s="46"/>
      <c r="C477" s="46"/>
      <c r="D477" s="46"/>
      <c r="E477" s="46"/>
      <c r="F477" s="46"/>
      <c r="G477" s="46"/>
      <c r="H477" s="75" t="s">
        <v>112</v>
      </c>
      <c r="I477" s="51" t="s">
        <v>260</v>
      </c>
      <c r="J477" s="49"/>
      <c r="K477" s="117">
        <f>SUM(K479+K484+K491)</f>
        <v>650000</v>
      </c>
      <c r="L477" s="117">
        <f>SUM(L479+L484+L491)</f>
        <v>647093.38</v>
      </c>
      <c r="M477" s="50">
        <f t="shared" si="34"/>
        <v>99.552827692307687</v>
      </c>
      <c r="O477" s="35"/>
    </row>
    <row r="478" spans="1:15" s="19" customFormat="1" x14ac:dyDescent="0.2">
      <c r="A478" s="73">
        <v>1</v>
      </c>
      <c r="B478" s="67"/>
      <c r="C478" s="67"/>
      <c r="D478" s="67"/>
      <c r="E478" s="67" t="s">
        <v>53</v>
      </c>
      <c r="F478" s="67" t="s">
        <v>53</v>
      </c>
      <c r="G478" s="67" t="s">
        <v>53</v>
      </c>
      <c r="H478" s="68"/>
      <c r="I478" s="72" t="s">
        <v>290</v>
      </c>
      <c r="J478" s="70" t="s">
        <v>291</v>
      </c>
      <c r="K478" s="109">
        <f t="shared" ref="K478:L479" si="35">SUM(K479)</f>
        <v>610000</v>
      </c>
      <c r="L478" s="109">
        <f t="shared" si="35"/>
        <v>609650</v>
      </c>
      <c r="M478" s="60">
        <f>AVERAGE(L478/K478)*100</f>
        <v>99.942622950819668</v>
      </c>
      <c r="O478" s="35"/>
    </row>
    <row r="479" spans="1:15" s="19" customFormat="1" x14ac:dyDescent="0.2">
      <c r="A479" s="52">
        <v>1</v>
      </c>
      <c r="B479" s="52"/>
      <c r="C479" s="52"/>
      <c r="D479" s="52"/>
      <c r="E479" s="52" t="s">
        <v>53</v>
      </c>
      <c r="F479" s="52" t="s">
        <v>53</v>
      </c>
      <c r="G479" s="52" t="s">
        <v>53</v>
      </c>
      <c r="H479" s="62" t="s">
        <v>119</v>
      </c>
      <c r="I479" s="62" t="s">
        <v>292</v>
      </c>
      <c r="J479" s="54" t="s">
        <v>293</v>
      </c>
      <c r="K479" s="103">
        <f t="shared" si="35"/>
        <v>610000</v>
      </c>
      <c r="L479" s="103">
        <f t="shared" si="35"/>
        <v>609650</v>
      </c>
      <c r="M479" s="55">
        <f>AVERAGE(L479/K479)*100</f>
        <v>99.942622950819668</v>
      </c>
      <c r="O479" s="35"/>
    </row>
    <row r="480" spans="1:15" s="19" customFormat="1" x14ac:dyDescent="0.2">
      <c r="A480" s="27"/>
      <c r="B480" s="27"/>
      <c r="C480" s="27"/>
      <c r="D480" s="27"/>
      <c r="E480" s="27" t="s">
        <v>31</v>
      </c>
      <c r="F480" s="27" t="s">
        <v>31</v>
      </c>
      <c r="G480" s="27" t="s">
        <v>31</v>
      </c>
      <c r="H480" s="28"/>
      <c r="I480" s="37">
        <v>38</v>
      </c>
      <c r="J480" s="34" t="s">
        <v>24</v>
      </c>
      <c r="K480" s="104">
        <f>SUM(K481:K481)</f>
        <v>610000</v>
      </c>
      <c r="L480" s="104">
        <f>SUM(L481:L481)</f>
        <v>609650</v>
      </c>
      <c r="M480" s="29">
        <f>AVERAGE(L480/K480)*100</f>
        <v>99.942622950819668</v>
      </c>
      <c r="O480" s="35"/>
    </row>
    <row r="481" spans="1:18" s="19" customFormat="1" x14ac:dyDescent="0.2">
      <c r="A481" s="27">
        <v>1</v>
      </c>
      <c r="B481" s="27"/>
      <c r="C481" s="27"/>
      <c r="D481" s="27"/>
      <c r="E481" s="27" t="s">
        <v>31</v>
      </c>
      <c r="F481" s="27" t="s">
        <v>31</v>
      </c>
      <c r="G481" s="27" t="s">
        <v>31</v>
      </c>
      <c r="H481" s="28"/>
      <c r="I481" s="37">
        <v>381</v>
      </c>
      <c r="J481" s="34" t="s">
        <v>25</v>
      </c>
      <c r="K481" s="104">
        <v>610000</v>
      </c>
      <c r="L481" s="104">
        <v>609650</v>
      </c>
      <c r="M481" s="29">
        <f>AVERAGE(L481/K481)*100</f>
        <v>99.942622950819668</v>
      </c>
      <c r="O481" s="35"/>
    </row>
    <row r="482" spans="1:18" s="96" customFormat="1" x14ac:dyDescent="0.2">
      <c r="A482" s="91"/>
      <c r="B482" s="91"/>
      <c r="C482" s="91"/>
      <c r="D482" s="91"/>
      <c r="E482" s="91"/>
      <c r="F482" s="91"/>
      <c r="G482" s="91"/>
      <c r="H482" s="92"/>
      <c r="I482" s="93">
        <v>3811</v>
      </c>
      <c r="J482" s="94" t="s">
        <v>482</v>
      </c>
      <c r="K482" s="133"/>
      <c r="L482" s="133">
        <v>609650</v>
      </c>
      <c r="M482" s="95"/>
      <c r="O482" s="129"/>
    </row>
    <row r="483" spans="1:18" s="19" customFormat="1" x14ac:dyDescent="0.2">
      <c r="A483" s="73">
        <v>1</v>
      </c>
      <c r="B483" s="67"/>
      <c r="C483" s="67"/>
      <c r="D483" s="67"/>
      <c r="E483" s="67" t="s">
        <v>53</v>
      </c>
      <c r="F483" s="67" t="s">
        <v>53</v>
      </c>
      <c r="G483" s="67" t="s">
        <v>53</v>
      </c>
      <c r="H483" s="68"/>
      <c r="I483" s="72" t="s">
        <v>294</v>
      </c>
      <c r="J483" s="70" t="s">
        <v>295</v>
      </c>
      <c r="K483" s="118">
        <f>SUM(K484+K491)</f>
        <v>40000</v>
      </c>
      <c r="L483" s="118">
        <f>SUM(L484+L491)</f>
        <v>37443.380000000005</v>
      </c>
      <c r="M483" s="60">
        <f>AVERAGE(L483/K483)*100</f>
        <v>93.608450000000005</v>
      </c>
      <c r="O483" s="35"/>
    </row>
    <row r="484" spans="1:18" s="19" customFormat="1" x14ac:dyDescent="0.2">
      <c r="A484" s="52">
        <v>1</v>
      </c>
      <c r="B484" s="52"/>
      <c r="C484" s="52"/>
      <c r="D484" s="52"/>
      <c r="E484" s="52" t="s">
        <v>53</v>
      </c>
      <c r="F484" s="52" t="s">
        <v>53</v>
      </c>
      <c r="G484" s="52" t="s">
        <v>53</v>
      </c>
      <c r="H484" s="62" t="s">
        <v>119</v>
      </c>
      <c r="I484" s="62" t="s">
        <v>296</v>
      </c>
      <c r="J484" s="54" t="s">
        <v>297</v>
      </c>
      <c r="K484" s="103">
        <f>SUM(K485+K488)</f>
        <v>20000</v>
      </c>
      <c r="L484" s="103">
        <f>SUM(L485+L488)</f>
        <v>17568.38</v>
      </c>
      <c r="M484" s="55">
        <f>AVERAGE(L484/K484)*100</f>
        <v>87.84190000000001</v>
      </c>
      <c r="O484" s="35"/>
    </row>
    <row r="485" spans="1:18" s="19" customFormat="1" x14ac:dyDescent="0.2">
      <c r="A485" s="32"/>
      <c r="B485" s="32"/>
      <c r="C485" s="32"/>
      <c r="D485" s="32"/>
      <c r="E485" s="32"/>
      <c r="F485" s="32"/>
      <c r="G485" s="32"/>
      <c r="H485" s="42"/>
      <c r="I485" s="37">
        <v>38</v>
      </c>
      <c r="J485" s="34" t="s">
        <v>24</v>
      </c>
      <c r="K485" s="119">
        <f>SUM(K486)</f>
        <v>17000</v>
      </c>
      <c r="L485" s="119">
        <f>SUM(L486)</f>
        <v>15384.73</v>
      </c>
      <c r="M485" s="29">
        <f>AVERAGE(L485/K485)*100</f>
        <v>90.498411764705878</v>
      </c>
      <c r="O485" s="35"/>
    </row>
    <row r="486" spans="1:18" s="19" customFormat="1" x14ac:dyDescent="0.2">
      <c r="A486" s="32">
        <v>1</v>
      </c>
      <c r="B486" s="32"/>
      <c r="C486" s="32"/>
      <c r="D486" s="32"/>
      <c r="E486" s="32"/>
      <c r="F486" s="32"/>
      <c r="G486" s="32"/>
      <c r="H486" s="42"/>
      <c r="I486" s="42" t="s">
        <v>443</v>
      </c>
      <c r="J486" s="43" t="s">
        <v>26</v>
      </c>
      <c r="K486" s="119">
        <v>17000</v>
      </c>
      <c r="L486" s="119">
        <v>15384.73</v>
      </c>
      <c r="M486" s="29">
        <f>AVERAGE(L486/K486)*100</f>
        <v>90.498411764705878</v>
      </c>
      <c r="O486" s="35"/>
    </row>
    <row r="487" spans="1:18" s="96" customFormat="1" x14ac:dyDescent="0.2">
      <c r="A487" s="131"/>
      <c r="B487" s="131"/>
      <c r="C487" s="131"/>
      <c r="D487" s="131"/>
      <c r="E487" s="131"/>
      <c r="F487" s="131"/>
      <c r="G487" s="131"/>
      <c r="H487" s="128"/>
      <c r="I487" s="128" t="s">
        <v>451</v>
      </c>
      <c r="J487" s="144" t="s">
        <v>529</v>
      </c>
      <c r="K487" s="132"/>
      <c r="L487" s="132">
        <v>15384.73</v>
      </c>
      <c r="M487" s="95"/>
      <c r="O487" s="129"/>
    </row>
    <row r="488" spans="1:18" s="19" customFormat="1" x14ac:dyDescent="0.2">
      <c r="A488" s="27"/>
      <c r="B488" s="27"/>
      <c r="C488" s="27"/>
      <c r="D488" s="27"/>
      <c r="E488" s="27" t="s">
        <v>31</v>
      </c>
      <c r="F488" s="27" t="s">
        <v>31</v>
      </c>
      <c r="G488" s="27" t="s">
        <v>31</v>
      </c>
      <c r="H488" s="28"/>
      <c r="I488" s="37">
        <v>42</v>
      </c>
      <c r="J488" s="40" t="s">
        <v>29</v>
      </c>
      <c r="K488" s="104">
        <f>SUM(K489)</f>
        <v>3000</v>
      </c>
      <c r="L488" s="104">
        <f>SUM(L489)</f>
        <v>2183.65</v>
      </c>
      <c r="M488" s="29">
        <f>AVERAGE(L488/K488)*100</f>
        <v>72.788333333333327</v>
      </c>
      <c r="O488" s="35"/>
    </row>
    <row r="489" spans="1:18" s="19" customFormat="1" x14ac:dyDescent="0.2">
      <c r="A489" s="27">
        <v>1</v>
      </c>
      <c r="B489" s="27"/>
      <c r="C489" s="27"/>
      <c r="D489" s="27"/>
      <c r="E489" s="27" t="s">
        <v>31</v>
      </c>
      <c r="F489" s="27" t="s">
        <v>31</v>
      </c>
      <c r="G489" s="27" t="s">
        <v>31</v>
      </c>
      <c r="H489" s="28"/>
      <c r="I489" s="37">
        <v>422</v>
      </c>
      <c r="J489" s="40" t="s">
        <v>398</v>
      </c>
      <c r="K489" s="104">
        <v>3000</v>
      </c>
      <c r="L489" s="104">
        <v>2183.65</v>
      </c>
      <c r="M489" s="29">
        <f>AVERAGE(L489/K489)*100</f>
        <v>72.788333333333327</v>
      </c>
      <c r="O489" s="35"/>
    </row>
    <row r="490" spans="1:18" s="96" customFormat="1" x14ac:dyDescent="0.2">
      <c r="A490" s="91"/>
      <c r="B490" s="91"/>
      <c r="C490" s="91"/>
      <c r="D490" s="91"/>
      <c r="E490" s="91"/>
      <c r="F490" s="91"/>
      <c r="G490" s="91"/>
      <c r="H490" s="92"/>
      <c r="I490" s="93">
        <v>4226</v>
      </c>
      <c r="J490" s="94" t="s">
        <v>528</v>
      </c>
      <c r="K490" s="133"/>
      <c r="L490" s="133">
        <v>2183.65</v>
      </c>
      <c r="M490" s="95"/>
      <c r="O490" s="129"/>
    </row>
    <row r="491" spans="1:18" s="20" customFormat="1" ht="26.25" customHeight="1" x14ac:dyDescent="0.2">
      <c r="A491" s="82">
        <v>1</v>
      </c>
      <c r="B491" s="82"/>
      <c r="C491" s="82"/>
      <c r="D491" s="82"/>
      <c r="E491" s="82" t="s">
        <v>53</v>
      </c>
      <c r="F491" s="82" t="s">
        <v>53</v>
      </c>
      <c r="G491" s="82" t="s">
        <v>53</v>
      </c>
      <c r="H491" s="65" t="s">
        <v>119</v>
      </c>
      <c r="I491" s="65" t="s">
        <v>439</v>
      </c>
      <c r="J491" s="66" t="s">
        <v>440</v>
      </c>
      <c r="K491" s="113">
        <f t="shared" ref="K491:L492" si="36">SUM(K492)</f>
        <v>20000</v>
      </c>
      <c r="L491" s="113">
        <f t="shared" si="36"/>
        <v>19875</v>
      </c>
      <c r="M491" s="199">
        <f>AVERAGE(L491/K491)*100</f>
        <v>99.375</v>
      </c>
      <c r="N491" s="89"/>
      <c r="O491" s="282"/>
    </row>
    <row r="492" spans="1:18" s="18" customFormat="1" x14ac:dyDescent="0.2">
      <c r="A492" s="83"/>
      <c r="B492" s="83"/>
      <c r="C492" s="83"/>
      <c r="D492" s="83"/>
      <c r="E492" s="83"/>
      <c r="F492" s="83"/>
      <c r="G492" s="83"/>
      <c r="H492" s="84"/>
      <c r="I492" s="85">
        <v>45</v>
      </c>
      <c r="J492" s="40" t="s">
        <v>441</v>
      </c>
      <c r="K492" s="104">
        <f t="shared" si="36"/>
        <v>20000</v>
      </c>
      <c r="L492" s="104">
        <f t="shared" si="36"/>
        <v>19875</v>
      </c>
      <c r="M492" s="29">
        <f>AVERAGE(L492/K492)*100</f>
        <v>99.375</v>
      </c>
      <c r="N492" s="86"/>
      <c r="O492" s="283"/>
    </row>
    <row r="493" spans="1:18" s="18" customFormat="1" x14ac:dyDescent="0.2">
      <c r="A493" s="83">
        <v>1</v>
      </c>
      <c r="B493" s="83"/>
      <c r="C493" s="83"/>
      <c r="D493" s="83"/>
      <c r="E493" s="83"/>
      <c r="F493" s="83"/>
      <c r="G493" s="83"/>
      <c r="H493" s="84"/>
      <c r="I493" s="85">
        <v>451</v>
      </c>
      <c r="J493" s="40" t="s">
        <v>442</v>
      </c>
      <c r="K493" s="104">
        <v>20000</v>
      </c>
      <c r="L493" s="104">
        <v>19875</v>
      </c>
      <c r="M493" s="29">
        <f>AVERAGE(L493/K493)*100</f>
        <v>99.375</v>
      </c>
      <c r="N493" s="87"/>
      <c r="O493" s="88"/>
      <c r="P493" s="21"/>
      <c r="Q493" s="21"/>
      <c r="R493" s="21"/>
    </row>
    <row r="494" spans="1:18" s="96" customFormat="1" x14ac:dyDescent="0.2">
      <c r="A494" s="91"/>
      <c r="B494" s="91"/>
      <c r="C494" s="91"/>
      <c r="D494" s="91"/>
      <c r="E494" s="91"/>
      <c r="F494" s="91"/>
      <c r="G494" s="91"/>
      <c r="H494" s="92"/>
      <c r="I494" s="93">
        <v>4511</v>
      </c>
      <c r="J494" s="94" t="s">
        <v>442</v>
      </c>
      <c r="K494" s="133"/>
      <c r="L494" s="133">
        <v>19875</v>
      </c>
      <c r="M494" s="95"/>
      <c r="N494" s="145"/>
      <c r="O494" s="88"/>
      <c r="P494" s="129"/>
      <c r="Q494" s="129"/>
      <c r="R494" s="129"/>
    </row>
    <row r="495" spans="1:18" s="19" customFormat="1" x14ac:dyDescent="0.2">
      <c r="A495" s="46"/>
      <c r="B495" s="46"/>
      <c r="C495" s="46"/>
      <c r="D495" s="46"/>
      <c r="E495" s="46"/>
      <c r="F495" s="46"/>
      <c r="G495" s="46"/>
      <c r="H495" s="47"/>
      <c r="I495" s="51" t="s">
        <v>298</v>
      </c>
      <c r="J495" s="49"/>
      <c r="K495" s="101">
        <f>SUM(K497+K502+K546+K576)</f>
        <v>2715115</v>
      </c>
      <c r="L495" s="101">
        <f>SUM(L497+L502+L546+L576)</f>
        <v>2712847.3099999996</v>
      </c>
      <c r="M495" s="50">
        <f t="shared" ref="M495:M496" si="37">AVERAGE(L495/K495)*100</f>
        <v>99.916479044165712</v>
      </c>
      <c r="O495" s="35"/>
    </row>
    <row r="496" spans="1:18" s="19" customFormat="1" x14ac:dyDescent="0.2">
      <c r="A496" s="46"/>
      <c r="B496" s="46"/>
      <c r="C496" s="46"/>
      <c r="D496" s="46"/>
      <c r="E496" s="46"/>
      <c r="F496" s="46"/>
      <c r="G496" s="46"/>
      <c r="H496" s="75" t="s">
        <v>95</v>
      </c>
      <c r="I496" s="51" t="s">
        <v>384</v>
      </c>
      <c r="J496" s="49"/>
      <c r="K496" s="117">
        <f>SUM(K498+K503+K542+K547+K551+K555+K559+K563+K567+K571)</f>
        <v>2620615</v>
      </c>
      <c r="L496" s="117">
        <f>SUM(L498+L503+L542+L547+L551+L555+L559+L563+L567+L571)</f>
        <v>2618347.3099999996</v>
      </c>
      <c r="M496" s="50">
        <f t="shared" si="37"/>
        <v>99.913467258639656</v>
      </c>
      <c r="O496" s="35"/>
    </row>
    <row r="497" spans="1:15" s="19" customFormat="1" x14ac:dyDescent="0.2">
      <c r="A497" s="73">
        <v>1</v>
      </c>
      <c r="B497" s="67"/>
      <c r="C497" s="67"/>
      <c r="D497" s="67"/>
      <c r="E497" s="67" t="s">
        <v>53</v>
      </c>
      <c r="F497" s="67" t="s">
        <v>53</v>
      </c>
      <c r="G497" s="67" t="s">
        <v>53</v>
      </c>
      <c r="H497" s="68"/>
      <c r="I497" s="72" t="s">
        <v>299</v>
      </c>
      <c r="J497" s="70" t="s">
        <v>300</v>
      </c>
      <c r="K497" s="109">
        <f t="shared" ref="K497:L498" si="38">SUM(K498)</f>
        <v>352000</v>
      </c>
      <c r="L497" s="109">
        <f t="shared" si="38"/>
        <v>350000</v>
      </c>
      <c r="M497" s="60">
        <f>AVERAGE(L497/K497)*100</f>
        <v>99.431818181818173</v>
      </c>
      <c r="O497" s="35"/>
    </row>
    <row r="498" spans="1:15" s="19" customFormat="1" x14ac:dyDescent="0.2">
      <c r="A498" s="52">
        <v>1</v>
      </c>
      <c r="B498" s="52"/>
      <c r="C498" s="52"/>
      <c r="D498" s="52"/>
      <c r="E498" s="52" t="s">
        <v>53</v>
      </c>
      <c r="F498" s="52" t="s">
        <v>53</v>
      </c>
      <c r="G498" s="52" t="s">
        <v>53</v>
      </c>
      <c r="H498" s="53" t="s">
        <v>101</v>
      </c>
      <c r="I498" s="62" t="s">
        <v>301</v>
      </c>
      <c r="J498" s="54" t="s">
        <v>302</v>
      </c>
      <c r="K498" s="103">
        <f t="shared" si="38"/>
        <v>352000</v>
      </c>
      <c r="L498" s="103">
        <f t="shared" si="38"/>
        <v>350000</v>
      </c>
      <c r="M498" s="55">
        <f>AVERAGE(L498/K498)*100</f>
        <v>99.431818181818173</v>
      </c>
      <c r="O498" s="35"/>
    </row>
    <row r="499" spans="1:15" s="19" customFormat="1" x14ac:dyDescent="0.2">
      <c r="A499" s="27"/>
      <c r="B499" s="27"/>
      <c r="C499" s="27"/>
      <c r="D499" s="27"/>
      <c r="E499" s="27" t="s">
        <v>31</v>
      </c>
      <c r="F499" s="27" t="s">
        <v>31</v>
      </c>
      <c r="G499" s="27" t="s">
        <v>31</v>
      </c>
      <c r="H499" s="28"/>
      <c r="I499" s="37">
        <v>37</v>
      </c>
      <c r="J499" s="40" t="s">
        <v>22</v>
      </c>
      <c r="K499" s="104">
        <f>SUM(K500)</f>
        <v>352000</v>
      </c>
      <c r="L499" s="104">
        <f>SUM(L500)</f>
        <v>350000</v>
      </c>
      <c r="M499" s="29">
        <f>AVERAGE(L499/K499)*100</f>
        <v>99.431818181818173</v>
      </c>
      <c r="O499" s="35"/>
    </row>
    <row r="500" spans="1:15" s="19" customFormat="1" x14ac:dyDescent="0.2">
      <c r="A500" s="27">
        <v>1</v>
      </c>
      <c r="B500" s="27"/>
      <c r="C500" s="27"/>
      <c r="D500" s="27"/>
      <c r="E500" s="27" t="s">
        <v>31</v>
      </c>
      <c r="F500" s="27" t="s">
        <v>31</v>
      </c>
      <c r="G500" s="27" t="s">
        <v>31</v>
      </c>
      <c r="H500" s="28"/>
      <c r="I500" s="37">
        <v>372</v>
      </c>
      <c r="J500" s="40" t="s">
        <v>23</v>
      </c>
      <c r="K500" s="108">
        <v>352000</v>
      </c>
      <c r="L500" s="108">
        <v>350000</v>
      </c>
      <c r="M500" s="29">
        <f>AVERAGE(L500/K500)*100</f>
        <v>99.431818181818173</v>
      </c>
      <c r="O500" s="35"/>
    </row>
    <row r="501" spans="1:15" s="96" customFormat="1" x14ac:dyDescent="0.2">
      <c r="A501" s="91"/>
      <c r="B501" s="91"/>
      <c r="C501" s="91"/>
      <c r="D501" s="91"/>
      <c r="E501" s="91"/>
      <c r="F501" s="91"/>
      <c r="G501" s="91"/>
      <c r="H501" s="92"/>
      <c r="I501" s="93">
        <v>3722</v>
      </c>
      <c r="J501" s="125" t="s">
        <v>530</v>
      </c>
      <c r="K501" s="133"/>
      <c r="L501" s="133">
        <v>350000</v>
      </c>
      <c r="M501" s="95"/>
      <c r="O501" s="129"/>
    </row>
    <row r="502" spans="1:15" s="19" customFormat="1" x14ac:dyDescent="0.2">
      <c r="A502" s="46">
        <v>1</v>
      </c>
      <c r="B502" s="46">
        <v>2</v>
      </c>
      <c r="C502" s="46"/>
      <c r="D502" s="46">
        <v>4</v>
      </c>
      <c r="E502" s="46" t="s">
        <v>53</v>
      </c>
      <c r="F502" s="46" t="s">
        <v>53</v>
      </c>
      <c r="G502" s="46" t="s">
        <v>53</v>
      </c>
      <c r="H502" s="47" t="s">
        <v>99</v>
      </c>
      <c r="I502" s="51" t="s">
        <v>303</v>
      </c>
      <c r="J502" s="49"/>
      <c r="K502" s="101">
        <f>SUM(K503+K542)</f>
        <v>2038615</v>
      </c>
      <c r="L502" s="101">
        <f>SUM(L503+L542)</f>
        <v>2061141.6799999997</v>
      </c>
      <c r="M502" s="50">
        <f t="shared" ref="M502" si="39">AVERAGE(L502/K502)*100</f>
        <v>101.10499922741664</v>
      </c>
      <c r="O502" s="35"/>
    </row>
    <row r="503" spans="1:15" s="19" customFormat="1" x14ac:dyDescent="0.2">
      <c r="A503" s="52">
        <v>1</v>
      </c>
      <c r="B503" s="52">
        <v>2</v>
      </c>
      <c r="C503" s="52" t="s">
        <v>53</v>
      </c>
      <c r="D503" s="52">
        <v>4</v>
      </c>
      <c r="E503" s="52" t="s">
        <v>53</v>
      </c>
      <c r="F503" s="52" t="s">
        <v>53</v>
      </c>
      <c r="G503" s="52" t="s">
        <v>53</v>
      </c>
      <c r="H503" s="53" t="s">
        <v>101</v>
      </c>
      <c r="I503" s="62" t="s">
        <v>304</v>
      </c>
      <c r="J503" s="54" t="s">
        <v>305</v>
      </c>
      <c r="K503" s="103">
        <f>SUM(K504+K512+K539)</f>
        <v>1778615</v>
      </c>
      <c r="L503" s="103">
        <f>SUM(L504+L512+L539)</f>
        <v>1807454.1799999997</v>
      </c>
      <c r="M503" s="55">
        <f>AVERAGE(L503/K503)*100</f>
        <v>101.62144027796907</v>
      </c>
      <c r="O503" s="35"/>
    </row>
    <row r="504" spans="1:15" s="35" customFormat="1" x14ac:dyDescent="0.2">
      <c r="A504" s="32"/>
      <c r="B504" s="32"/>
      <c r="C504" s="32"/>
      <c r="D504" s="32"/>
      <c r="E504" s="32"/>
      <c r="F504" s="32"/>
      <c r="G504" s="32"/>
      <c r="H504" s="33"/>
      <c r="I504" s="42" t="s">
        <v>385</v>
      </c>
      <c r="J504" s="34" t="s">
        <v>8</v>
      </c>
      <c r="K504" s="119">
        <f>SUM(K505:K509)</f>
        <v>1385515</v>
      </c>
      <c r="L504" s="119">
        <f>SUM(L505+L507+L509)</f>
        <v>1468530.63</v>
      </c>
      <c r="M504" s="29">
        <f>AVERAGE(L504/K504)*100</f>
        <v>105.99168034990598</v>
      </c>
    </row>
    <row r="505" spans="1:15" s="35" customFormat="1" x14ac:dyDescent="0.2">
      <c r="A505" s="32">
        <v>1</v>
      </c>
      <c r="B505" s="32"/>
      <c r="C505" s="32"/>
      <c r="D505" s="32">
        <v>4</v>
      </c>
      <c r="E505" s="32"/>
      <c r="F505" s="32"/>
      <c r="G505" s="32"/>
      <c r="H505" s="33"/>
      <c r="I505" s="42" t="s">
        <v>407</v>
      </c>
      <c r="J505" s="34" t="s">
        <v>9</v>
      </c>
      <c r="K505" s="112">
        <v>1196000</v>
      </c>
      <c r="L505" s="112">
        <v>1201042.4099999999</v>
      </c>
      <c r="M505" s="29">
        <f>AVERAGE(L505/K505)*100</f>
        <v>100.42160618729096</v>
      </c>
    </row>
    <row r="506" spans="1:15" s="129" customFormat="1" x14ac:dyDescent="0.2">
      <c r="A506" s="131"/>
      <c r="B506" s="131"/>
      <c r="C506" s="131"/>
      <c r="D506" s="131"/>
      <c r="E506" s="131"/>
      <c r="F506" s="131"/>
      <c r="G506" s="131"/>
      <c r="H506" s="128"/>
      <c r="I506" s="128" t="s">
        <v>452</v>
      </c>
      <c r="J506" s="125" t="s">
        <v>483</v>
      </c>
      <c r="K506" s="132"/>
      <c r="L506" s="132">
        <v>1201042.4099999999</v>
      </c>
      <c r="M506" s="95"/>
    </row>
    <row r="507" spans="1:15" s="129" customFormat="1" x14ac:dyDescent="0.2">
      <c r="A507" s="131"/>
      <c r="B507" s="131"/>
      <c r="C507" s="131"/>
      <c r="D507" s="131"/>
      <c r="E507" s="131"/>
      <c r="F507" s="131"/>
      <c r="G507" s="131"/>
      <c r="H507" s="128"/>
      <c r="I507" s="42" t="s">
        <v>408</v>
      </c>
      <c r="J507" s="34" t="s">
        <v>10</v>
      </c>
      <c r="K507" s="119">
        <v>0</v>
      </c>
      <c r="L507" s="119">
        <v>63500</v>
      </c>
      <c r="M507" s="29">
        <v>0</v>
      </c>
    </row>
    <row r="508" spans="1:15" s="129" customFormat="1" x14ac:dyDescent="0.2">
      <c r="A508" s="131"/>
      <c r="B508" s="131"/>
      <c r="C508" s="131"/>
      <c r="D508" s="131"/>
      <c r="E508" s="131"/>
      <c r="F508" s="131"/>
      <c r="G508" s="131"/>
      <c r="H508" s="128"/>
      <c r="I508" s="128" t="s">
        <v>457</v>
      </c>
      <c r="J508" s="125" t="s">
        <v>491</v>
      </c>
      <c r="K508" s="132"/>
      <c r="L508" s="132">
        <v>63500</v>
      </c>
      <c r="M508" s="95"/>
    </row>
    <row r="509" spans="1:15" s="35" customFormat="1" x14ac:dyDescent="0.2">
      <c r="A509" s="32">
        <v>1</v>
      </c>
      <c r="B509" s="32"/>
      <c r="C509" s="32"/>
      <c r="D509" s="32">
        <v>4</v>
      </c>
      <c r="E509" s="32"/>
      <c r="F509" s="32"/>
      <c r="G509" s="32"/>
      <c r="H509" s="33"/>
      <c r="I509" s="42" t="s">
        <v>409</v>
      </c>
      <c r="J509" s="34" t="s">
        <v>11</v>
      </c>
      <c r="K509" s="112">
        <v>189515</v>
      </c>
      <c r="L509" s="112">
        <f>SUM(L510:L511)</f>
        <v>203988.21999999997</v>
      </c>
      <c r="M509" s="29">
        <f>AVERAGE(L509/K509)*100</f>
        <v>107.63697860327677</v>
      </c>
    </row>
    <row r="510" spans="1:15" s="129" customFormat="1" x14ac:dyDescent="0.2">
      <c r="A510" s="131"/>
      <c r="B510" s="131"/>
      <c r="C510" s="131"/>
      <c r="D510" s="131"/>
      <c r="E510" s="131"/>
      <c r="F510" s="131"/>
      <c r="G510" s="131"/>
      <c r="H510" s="128"/>
      <c r="I510" s="128" t="s">
        <v>453</v>
      </c>
      <c r="J510" s="125" t="s">
        <v>484</v>
      </c>
      <c r="K510" s="132"/>
      <c r="L510" s="132">
        <v>183826.58</v>
      </c>
      <c r="M510" s="95"/>
    </row>
    <row r="511" spans="1:15" s="129" customFormat="1" x14ac:dyDescent="0.2">
      <c r="A511" s="131"/>
      <c r="B511" s="131"/>
      <c r="C511" s="131"/>
      <c r="D511" s="131"/>
      <c r="E511" s="131"/>
      <c r="F511" s="131"/>
      <c r="G511" s="131"/>
      <c r="H511" s="128"/>
      <c r="I511" s="128" t="s">
        <v>454</v>
      </c>
      <c r="J511" s="125" t="s">
        <v>485</v>
      </c>
      <c r="K511" s="132"/>
      <c r="L511" s="132">
        <v>20161.64</v>
      </c>
      <c r="M511" s="95"/>
    </row>
    <row r="512" spans="1:15" s="35" customFormat="1" x14ac:dyDescent="0.2">
      <c r="A512" s="32"/>
      <c r="B512" s="32"/>
      <c r="C512" s="32"/>
      <c r="D512" s="32"/>
      <c r="E512" s="32"/>
      <c r="F512" s="32"/>
      <c r="G512" s="32"/>
      <c r="H512" s="33"/>
      <c r="I512" s="42" t="s">
        <v>386</v>
      </c>
      <c r="J512" s="34" t="s">
        <v>12</v>
      </c>
      <c r="K512" s="119">
        <f>SUM(K513:K535)</f>
        <v>389100</v>
      </c>
      <c r="L512" s="119">
        <f>SUM(L513+L517+L524+L533+L535)</f>
        <v>335612.88999999996</v>
      </c>
      <c r="M512" s="29">
        <f>AVERAGE(L512/K512)*100</f>
        <v>86.253634027242342</v>
      </c>
    </row>
    <row r="513" spans="1:13" s="35" customFormat="1" x14ac:dyDescent="0.2">
      <c r="A513" s="32">
        <v>1</v>
      </c>
      <c r="B513" s="32"/>
      <c r="C513" s="32"/>
      <c r="D513" s="32">
        <v>4</v>
      </c>
      <c r="E513" s="32"/>
      <c r="F513" s="32"/>
      <c r="G513" s="32"/>
      <c r="H513" s="33"/>
      <c r="I513" s="42" t="s">
        <v>410</v>
      </c>
      <c r="J513" s="34" t="s">
        <v>13</v>
      </c>
      <c r="K513" s="119">
        <v>30000</v>
      </c>
      <c r="L513" s="119">
        <f>SUM(L514:L516)</f>
        <v>37201.980000000003</v>
      </c>
      <c r="M513" s="29">
        <f>AVERAGE(L513/K513)*100</f>
        <v>124.00660000000001</v>
      </c>
    </row>
    <row r="514" spans="1:13" s="129" customFormat="1" x14ac:dyDescent="0.2">
      <c r="A514" s="131"/>
      <c r="B514" s="131"/>
      <c r="C514" s="131"/>
      <c r="D514" s="131"/>
      <c r="E514" s="131"/>
      <c r="F514" s="131"/>
      <c r="G514" s="131"/>
      <c r="H514" s="128"/>
      <c r="I514" s="128" t="s">
        <v>455</v>
      </c>
      <c r="J514" s="125" t="s">
        <v>493</v>
      </c>
      <c r="K514" s="132"/>
      <c r="L514" s="132">
        <v>31199</v>
      </c>
      <c r="M514" s="95"/>
    </row>
    <row r="515" spans="1:13" s="129" customFormat="1" x14ac:dyDescent="0.2">
      <c r="A515" s="131"/>
      <c r="B515" s="131"/>
      <c r="C515" s="131"/>
      <c r="D515" s="131"/>
      <c r="E515" s="131"/>
      <c r="F515" s="131"/>
      <c r="G515" s="131"/>
      <c r="H515" s="128"/>
      <c r="I515" s="128" t="s">
        <v>470</v>
      </c>
      <c r="J515" s="125" t="s">
        <v>494</v>
      </c>
      <c r="K515" s="132"/>
      <c r="L515" s="132">
        <v>3578.98</v>
      </c>
      <c r="M515" s="95"/>
    </row>
    <row r="516" spans="1:13" s="129" customFormat="1" x14ac:dyDescent="0.2">
      <c r="A516" s="131"/>
      <c r="B516" s="131"/>
      <c r="C516" s="131"/>
      <c r="D516" s="131"/>
      <c r="E516" s="131"/>
      <c r="F516" s="131"/>
      <c r="G516" s="131"/>
      <c r="H516" s="128"/>
      <c r="I516" s="128" t="s">
        <v>471</v>
      </c>
      <c r="J516" s="125" t="s">
        <v>495</v>
      </c>
      <c r="K516" s="132"/>
      <c r="L516" s="132">
        <v>2424</v>
      </c>
      <c r="M516" s="95"/>
    </row>
    <row r="517" spans="1:13" s="35" customFormat="1" x14ac:dyDescent="0.2">
      <c r="A517" s="32">
        <v>1</v>
      </c>
      <c r="B517" s="32">
        <v>2</v>
      </c>
      <c r="C517" s="32"/>
      <c r="D517" s="32"/>
      <c r="E517" s="32"/>
      <c r="F517" s="32"/>
      <c r="G517" s="32"/>
      <c r="H517" s="33"/>
      <c r="I517" s="42" t="s">
        <v>411</v>
      </c>
      <c r="J517" s="34" t="s">
        <v>14</v>
      </c>
      <c r="K517" s="119">
        <v>286100</v>
      </c>
      <c r="L517" s="119">
        <f>SUM(L518:L523)</f>
        <v>235176.12</v>
      </c>
      <c r="M517" s="29">
        <f>AVERAGE(L517/K517)*100</f>
        <v>82.200671094023065</v>
      </c>
    </row>
    <row r="518" spans="1:13" s="129" customFormat="1" x14ac:dyDescent="0.2">
      <c r="A518" s="131"/>
      <c r="B518" s="131"/>
      <c r="C518" s="131"/>
      <c r="D518" s="131"/>
      <c r="E518" s="131"/>
      <c r="F518" s="131"/>
      <c r="G518" s="131"/>
      <c r="H518" s="128"/>
      <c r="I518" s="128" t="s">
        <v>459</v>
      </c>
      <c r="J518" s="125" t="s">
        <v>496</v>
      </c>
      <c r="K518" s="132"/>
      <c r="L518" s="132">
        <v>18475.98</v>
      </c>
      <c r="M518" s="95"/>
    </row>
    <row r="519" spans="1:13" s="129" customFormat="1" x14ac:dyDescent="0.2">
      <c r="A519" s="131"/>
      <c r="B519" s="131"/>
      <c r="C519" s="131"/>
      <c r="D519" s="131"/>
      <c r="E519" s="131"/>
      <c r="F519" s="131"/>
      <c r="G519" s="131"/>
      <c r="H519" s="128"/>
      <c r="I519" s="128" t="s">
        <v>472</v>
      </c>
      <c r="J519" s="125" t="s">
        <v>531</v>
      </c>
      <c r="K519" s="132"/>
      <c r="L519" s="132">
        <v>147701</v>
      </c>
      <c r="M519" s="95"/>
    </row>
    <row r="520" spans="1:13" s="129" customFormat="1" x14ac:dyDescent="0.2">
      <c r="A520" s="131"/>
      <c r="B520" s="131"/>
      <c r="C520" s="131"/>
      <c r="D520" s="131"/>
      <c r="E520" s="131"/>
      <c r="F520" s="131"/>
      <c r="G520" s="131"/>
      <c r="H520" s="128"/>
      <c r="I520" s="128" t="s">
        <v>460</v>
      </c>
      <c r="J520" s="125" t="s">
        <v>497</v>
      </c>
      <c r="K520" s="132"/>
      <c r="L520" s="132">
        <v>59933.89</v>
      </c>
      <c r="M520" s="95"/>
    </row>
    <row r="521" spans="1:13" s="129" customFormat="1" x14ac:dyDescent="0.2">
      <c r="A521" s="131"/>
      <c r="B521" s="131"/>
      <c r="C521" s="131"/>
      <c r="D521" s="131"/>
      <c r="E521" s="131"/>
      <c r="F521" s="131"/>
      <c r="G521" s="131"/>
      <c r="H521" s="128"/>
      <c r="I521" s="128" t="s">
        <v>473</v>
      </c>
      <c r="J521" s="125" t="s">
        <v>532</v>
      </c>
      <c r="K521" s="132"/>
      <c r="L521" s="132">
        <v>3674.11</v>
      </c>
      <c r="M521" s="95"/>
    </row>
    <row r="522" spans="1:13" s="129" customFormat="1" x14ac:dyDescent="0.2">
      <c r="A522" s="131"/>
      <c r="B522" s="131"/>
      <c r="C522" s="131"/>
      <c r="D522" s="131"/>
      <c r="E522" s="131"/>
      <c r="F522" s="131"/>
      <c r="G522" s="131"/>
      <c r="H522" s="128"/>
      <c r="I522" s="128" t="s">
        <v>474</v>
      </c>
      <c r="J522" s="125" t="s">
        <v>498</v>
      </c>
      <c r="K522" s="132"/>
      <c r="L522" s="132">
        <v>3637.14</v>
      </c>
      <c r="M522" s="95"/>
    </row>
    <row r="523" spans="1:13" s="129" customFormat="1" x14ac:dyDescent="0.2">
      <c r="A523" s="131"/>
      <c r="B523" s="131"/>
      <c r="C523" s="131"/>
      <c r="D523" s="131"/>
      <c r="E523" s="131"/>
      <c r="F523" s="131"/>
      <c r="G523" s="131"/>
      <c r="H523" s="128"/>
      <c r="I523" s="128" t="s">
        <v>475</v>
      </c>
      <c r="J523" s="125" t="s">
        <v>499</v>
      </c>
      <c r="K523" s="132"/>
      <c r="L523" s="132">
        <v>1754</v>
      </c>
      <c r="M523" s="95"/>
    </row>
    <row r="524" spans="1:13" s="35" customFormat="1" x14ac:dyDescent="0.2">
      <c r="A524" s="32">
        <v>1</v>
      </c>
      <c r="B524" s="32"/>
      <c r="C524" s="32"/>
      <c r="D524" s="32"/>
      <c r="E524" s="32"/>
      <c r="F524" s="32"/>
      <c r="G524" s="32"/>
      <c r="H524" s="33"/>
      <c r="I524" s="42" t="s">
        <v>412</v>
      </c>
      <c r="J524" s="34" t="s">
        <v>15</v>
      </c>
      <c r="K524" s="119">
        <v>60000</v>
      </c>
      <c r="L524" s="119">
        <f>SUM(L525:L532)</f>
        <v>49384.36</v>
      </c>
      <c r="M524" s="29">
        <f>AVERAGE(L524/K524)*100</f>
        <v>82.307266666666663</v>
      </c>
    </row>
    <row r="525" spans="1:13" s="129" customFormat="1" x14ac:dyDescent="0.2">
      <c r="A525" s="131"/>
      <c r="B525" s="131"/>
      <c r="C525" s="131"/>
      <c r="D525" s="131"/>
      <c r="E525" s="131"/>
      <c r="F525" s="131"/>
      <c r="G525" s="131"/>
      <c r="H525" s="128"/>
      <c r="I525" s="128" t="s">
        <v>461</v>
      </c>
      <c r="J525" s="125" t="s">
        <v>500</v>
      </c>
      <c r="K525" s="132"/>
      <c r="L525" s="132">
        <v>4047.51</v>
      </c>
      <c r="M525" s="95"/>
    </row>
    <row r="526" spans="1:13" s="129" customFormat="1" x14ac:dyDescent="0.2">
      <c r="A526" s="131"/>
      <c r="B526" s="131"/>
      <c r="C526" s="131"/>
      <c r="D526" s="131"/>
      <c r="E526" s="131"/>
      <c r="F526" s="131"/>
      <c r="G526" s="131"/>
      <c r="H526" s="128"/>
      <c r="I526" s="128" t="s">
        <v>476</v>
      </c>
      <c r="J526" s="125" t="s">
        <v>501</v>
      </c>
      <c r="K526" s="132"/>
      <c r="L526" s="132">
        <v>14734.88</v>
      </c>
      <c r="M526" s="95"/>
    </row>
    <row r="527" spans="1:13" s="129" customFormat="1" x14ac:dyDescent="0.2">
      <c r="A527" s="131"/>
      <c r="B527" s="131"/>
      <c r="C527" s="131"/>
      <c r="D527" s="131"/>
      <c r="E527" s="131"/>
      <c r="F527" s="131"/>
      <c r="G527" s="131"/>
      <c r="H527" s="128"/>
      <c r="I527" s="128" t="s">
        <v>462</v>
      </c>
      <c r="J527" s="125" t="s">
        <v>486</v>
      </c>
      <c r="K527" s="132"/>
      <c r="L527" s="132">
        <v>1920</v>
      </c>
      <c r="M527" s="95"/>
    </row>
    <row r="528" spans="1:13" s="129" customFormat="1" x14ac:dyDescent="0.2">
      <c r="A528" s="131"/>
      <c r="B528" s="131"/>
      <c r="C528" s="131"/>
      <c r="D528" s="131"/>
      <c r="E528" s="131"/>
      <c r="F528" s="131"/>
      <c r="G528" s="131"/>
      <c r="H528" s="128"/>
      <c r="I528" s="128" t="s">
        <v>463</v>
      </c>
      <c r="J528" s="125" t="s">
        <v>502</v>
      </c>
      <c r="K528" s="132"/>
      <c r="L528" s="132">
        <v>13798.43</v>
      </c>
      <c r="M528" s="95"/>
    </row>
    <row r="529" spans="1:15" s="129" customFormat="1" x14ac:dyDescent="0.2">
      <c r="A529" s="131"/>
      <c r="B529" s="131"/>
      <c r="C529" s="131"/>
      <c r="D529" s="131"/>
      <c r="E529" s="131"/>
      <c r="F529" s="131"/>
      <c r="G529" s="131"/>
      <c r="H529" s="128"/>
      <c r="I529" s="128" t="s">
        <v>477</v>
      </c>
      <c r="J529" s="125" t="s">
        <v>533</v>
      </c>
      <c r="K529" s="132"/>
      <c r="L529" s="132">
        <v>7246.49</v>
      </c>
      <c r="M529" s="95"/>
    </row>
    <row r="530" spans="1:15" s="129" customFormat="1" x14ac:dyDescent="0.2">
      <c r="A530" s="131"/>
      <c r="B530" s="131"/>
      <c r="C530" s="131"/>
      <c r="D530" s="131"/>
      <c r="E530" s="131"/>
      <c r="F530" s="131"/>
      <c r="G530" s="131"/>
      <c r="H530" s="128"/>
      <c r="I530" s="128" t="s">
        <v>449</v>
      </c>
      <c r="J530" s="125" t="s">
        <v>487</v>
      </c>
      <c r="K530" s="132"/>
      <c r="L530" s="132">
        <v>5262.55</v>
      </c>
      <c r="M530" s="95"/>
    </row>
    <row r="531" spans="1:15" s="129" customFormat="1" x14ac:dyDescent="0.2">
      <c r="A531" s="131"/>
      <c r="B531" s="131"/>
      <c r="C531" s="131"/>
      <c r="D531" s="131"/>
      <c r="E531" s="131"/>
      <c r="F531" s="131"/>
      <c r="G531" s="131"/>
      <c r="H531" s="128"/>
      <c r="I531" s="128" t="s">
        <v>464</v>
      </c>
      <c r="J531" s="125" t="s">
        <v>504</v>
      </c>
      <c r="K531" s="132"/>
      <c r="L531" s="132">
        <v>1131.5</v>
      </c>
      <c r="M531" s="95"/>
    </row>
    <row r="532" spans="1:15" s="129" customFormat="1" x14ac:dyDescent="0.2">
      <c r="A532" s="131"/>
      <c r="B532" s="131"/>
      <c r="C532" s="131"/>
      <c r="D532" s="131"/>
      <c r="E532" s="131"/>
      <c r="F532" s="131"/>
      <c r="G532" s="131"/>
      <c r="H532" s="128"/>
      <c r="I532" s="128" t="s">
        <v>450</v>
      </c>
      <c r="J532" s="125" t="s">
        <v>488</v>
      </c>
      <c r="K532" s="132"/>
      <c r="L532" s="132">
        <v>1243</v>
      </c>
      <c r="M532" s="95"/>
    </row>
    <row r="533" spans="1:15" s="35" customFormat="1" x14ac:dyDescent="0.2">
      <c r="A533" s="32"/>
      <c r="B533" s="32"/>
      <c r="C533" s="32"/>
      <c r="D533" s="32">
        <v>4</v>
      </c>
      <c r="E533" s="32"/>
      <c r="F533" s="32"/>
      <c r="G533" s="32"/>
      <c r="H533" s="33"/>
      <c r="I533" s="42" t="s">
        <v>444</v>
      </c>
      <c r="J533" s="40" t="s">
        <v>16</v>
      </c>
      <c r="K533" s="119">
        <v>6000</v>
      </c>
      <c r="L533" s="119">
        <v>8076.25</v>
      </c>
      <c r="M533" s="29">
        <f>AVERAGE(L533/K533)*100</f>
        <v>134.60416666666666</v>
      </c>
    </row>
    <row r="534" spans="1:15" s="129" customFormat="1" x14ac:dyDescent="0.2">
      <c r="A534" s="131"/>
      <c r="B534" s="131"/>
      <c r="C534" s="131"/>
      <c r="D534" s="131"/>
      <c r="E534" s="131"/>
      <c r="F534" s="131"/>
      <c r="G534" s="131"/>
      <c r="H534" s="128"/>
      <c r="I534" s="128" t="s">
        <v>478</v>
      </c>
      <c r="J534" s="125" t="s">
        <v>505</v>
      </c>
      <c r="K534" s="132"/>
      <c r="L534" s="132">
        <v>8076.25</v>
      </c>
      <c r="M534" s="95"/>
    </row>
    <row r="535" spans="1:15" s="35" customFormat="1" x14ac:dyDescent="0.2">
      <c r="A535" s="32">
        <v>1</v>
      </c>
      <c r="B535" s="32"/>
      <c r="C535" s="32"/>
      <c r="D535" s="32"/>
      <c r="E535" s="32"/>
      <c r="F535" s="32"/>
      <c r="G535" s="32"/>
      <c r="H535" s="33"/>
      <c r="I535" s="42" t="s">
        <v>396</v>
      </c>
      <c r="J535" s="34" t="s">
        <v>17</v>
      </c>
      <c r="K535" s="119">
        <v>7000</v>
      </c>
      <c r="L535" s="119">
        <f>SUM(L536:L538)</f>
        <v>5774.18</v>
      </c>
      <c r="M535" s="29">
        <f>AVERAGE(L535/K535)*100</f>
        <v>82.488285714285709</v>
      </c>
    </row>
    <row r="536" spans="1:15" s="129" customFormat="1" x14ac:dyDescent="0.2">
      <c r="A536" s="131"/>
      <c r="B536" s="131"/>
      <c r="C536" s="131"/>
      <c r="D536" s="131"/>
      <c r="E536" s="131"/>
      <c r="F536" s="131"/>
      <c r="G536" s="131"/>
      <c r="H536" s="128"/>
      <c r="I536" s="128" t="s">
        <v>479</v>
      </c>
      <c r="J536" s="125" t="s">
        <v>506</v>
      </c>
      <c r="K536" s="132"/>
      <c r="L536" s="132">
        <v>3290.18</v>
      </c>
      <c r="M536" s="95"/>
    </row>
    <row r="537" spans="1:15" s="129" customFormat="1" x14ac:dyDescent="0.2">
      <c r="A537" s="131"/>
      <c r="B537" s="131"/>
      <c r="C537" s="131"/>
      <c r="D537" s="131"/>
      <c r="E537" s="131"/>
      <c r="F537" s="131"/>
      <c r="G537" s="131"/>
      <c r="H537" s="128"/>
      <c r="I537" s="128" t="s">
        <v>465</v>
      </c>
      <c r="J537" s="125" t="s">
        <v>489</v>
      </c>
      <c r="K537" s="132"/>
      <c r="L537" s="132">
        <v>459</v>
      </c>
      <c r="M537" s="95"/>
    </row>
    <row r="538" spans="1:15" s="129" customFormat="1" x14ac:dyDescent="0.2">
      <c r="A538" s="131"/>
      <c r="B538" s="131"/>
      <c r="C538" s="131"/>
      <c r="D538" s="131"/>
      <c r="E538" s="131"/>
      <c r="F538" s="131"/>
      <c r="G538" s="131"/>
      <c r="H538" s="128"/>
      <c r="I538" s="128" t="s">
        <v>456</v>
      </c>
      <c r="J538" s="125" t="s">
        <v>397</v>
      </c>
      <c r="K538" s="132"/>
      <c r="L538" s="132">
        <v>2025</v>
      </c>
      <c r="M538" s="95"/>
    </row>
    <row r="539" spans="1:15" s="35" customFormat="1" x14ac:dyDescent="0.2">
      <c r="A539" s="32"/>
      <c r="B539" s="32"/>
      <c r="C539" s="32"/>
      <c r="D539" s="32"/>
      <c r="E539" s="32"/>
      <c r="F539" s="32"/>
      <c r="G539" s="32"/>
      <c r="H539" s="33"/>
      <c r="I539" s="42" t="s">
        <v>387</v>
      </c>
      <c r="J539" s="34" t="s">
        <v>18</v>
      </c>
      <c r="K539" s="119">
        <f>SUM(K540)</f>
        <v>4000</v>
      </c>
      <c r="L539" s="119">
        <f>SUM(L540)</f>
        <v>3310.66</v>
      </c>
      <c r="M539" s="29">
        <f>AVERAGE(L539/K539)*100</f>
        <v>82.766499999999994</v>
      </c>
    </row>
    <row r="540" spans="1:15" s="35" customFormat="1" x14ac:dyDescent="0.2">
      <c r="A540" s="32">
        <v>1</v>
      </c>
      <c r="B540" s="32"/>
      <c r="C540" s="32"/>
      <c r="D540" s="32"/>
      <c r="E540" s="32"/>
      <c r="F540" s="32"/>
      <c r="G540" s="32"/>
      <c r="H540" s="33"/>
      <c r="I540" s="42" t="s">
        <v>415</v>
      </c>
      <c r="J540" s="34" t="s">
        <v>19</v>
      </c>
      <c r="K540" s="119">
        <v>4000</v>
      </c>
      <c r="L540" s="119">
        <v>3310.66</v>
      </c>
      <c r="M540" s="29">
        <f>AVERAGE(L540/K540)*100</f>
        <v>82.766499999999994</v>
      </c>
    </row>
    <row r="541" spans="1:15" s="129" customFormat="1" x14ac:dyDescent="0.2">
      <c r="A541" s="131"/>
      <c r="B541" s="131"/>
      <c r="C541" s="131"/>
      <c r="D541" s="131"/>
      <c r="E541" s="131"/>
      <c r="F541" s="131"/>
      <c r="G541" s="131"/>
      <c r="H541" s="128"/>
      <c r="I541" s="128" t="s">
        <v>466</v>
      </c>
      <c r="J541" s="94" t="s">
        <v>507</v>
      </c>
      <c r="K541" s="132"/>
      <c r="L541" s="132">
        <v>3310.66</v>
      </c>
      <c r="M541" s="95"/>
    </row>
    <row r="542" spans="1:15" s="35" customFormat="1" x14ac:dyDescent="0.2">
      <c r="A542" s="52">
        <v>1</v>
      </c>
      <c r="B542" s="52" t="s">
        <v>53</v>
      </c>
      <c r="C542" s="52" t="s">
        <v>53</v>
      </c>
      <c r="D542" s="52">
        <v>4</v>
      </c>
      <c r="E542" s="52" t="s">
        <v>53</v>
      </c>
      <c r="F542" s="52" t="s">
        <v>53</v>
      </c>
      <c r="G542" s="52" t="s">
        <v>53</v>
      </c>
      <c r="H542" s="53" t="s">
        <v>101</v>
      </c>
      <c r="I542" s="62" t="s">
        <v>431</v>
      </c>
      <c r="J542" s="54" t="s">
        <v>432</v>
      </c>
      <c r="K542" s="103">
        <f>SUM(K543)</f>
        <v>260000</v>
      </c>
      <c r="L542" s="103">
        <f>SUM(L543)</f>
        <v>253687.5</v>
      </c>
      <c r="M542" s="55">
        <f>AVERAGE(L542/K542)*100</f>
        <v>97.572115384615387</v>
      </c>
      <c r="O542" s="21"/>
    </row>
    <row r="543" spans="1:15" s="35" customFormat="1" x14ac:dyDescent="0.2">
      <c r="A543" s="32"/>
      <c r="B543" s="32"/>
      <c r="C543" s="32"/>
      <c r="D543" s="32"/>
      <c r="E543" s="32"/>
      <c r="F543" s="32"/>
      <c r="G543" s="32"/>
      <c r="H543" s="33"/>
      <c r="I543" s="37">
        <v>42</v>
      </c>
      <c r="J543" s="40" t="s">
        <v>29</v>
      </c>
      <c r="K543" s="119">
        <f>SUM(K544)</f>
        <v>260000</v>
      </c>
      <c r="L543" s="119">
        <f>SUM(L544)</f>
        <v>253687.5</v>
      </c>
      <c r="M543" s="29">
        <f>AVERAGE(L543/K543)*100</f>
        <v>97.572115384615387</v>
      </c>
    </row>
    <row r="544" spans="1:15" s="35" customFormat="1" x14ac:dyDescent="0.2">
      <c r="A544" s="32">
        <v>1</v>
      </c>
      <c r="B544" s="32"/>
      <c r="C544" s="32"/>
      <c r="D544" s="32">
        <v>4</v>
      </c>
      <c r="E544" s="32"/>
      <c r="F544" s="32"/>
      <c r="G544" s="32"/>
      <c r="H544" s="33"/>
      <c r="I544" s="37">
        <v>422</v>
      </c>
      <c r="J544" s="40" t="s">
        <v>398</v>
      </c>
      <c r="K544" s="119">
        <v>260000</v>
      </c>
      <c r="L544" s="119">
        <v>253687.5</v>
      </c>
      <c r="M544" s="29">
        <f>AVERAGE(L544/K544)*100</f>
        <v>97.572115384615387</v>
      </c>
    </row>
    <row r="545" spans="1:15" s="129" customFormat="1" x14ac:dyDescent="0.2">
      <c r="A545" s="131"/>
      <c r="B545" s="131"/>
      <c r="C545" s="131"/>
      <c r="D545" s="131"/>
      <c r="E545" s="131"/>
      <c r="F545" s="131"/>
      <c r="G545" s="131"/>
      <c r="H545" s="128"/>
      <c r="I545" s="93">
        <v>4226</v>
      </c>
      <c r="J545" s="94" t="s">
        <v>528</v>
      </c>
      <c r="K545" s="132"/>
      <c r="L545" s="132">
        <v>253687.5</v>
      </c>
      <c r="M545" s="95"/>
    </row>
    <row r="546" spans="1:15" s="19" customFormat="1" x14ac:dyDescent="0.2">
      <c r="A546" s="73">
        <v>1</v>
      </c>
      <c r="B546" s="67"/>
      <c r="C546" s="67"/>
      <c r="D546" s="67"/>
      <c r="E546" s="67" t="s">
        <v>53</v>
      </c>
      <c r="F546" s="67" t="s">
        <v>53</v>
      </c>
      <c r="G546" s="67" t="s">
        <v>53</v>
      </c>
      <c r="H546" s="68"/>
      <c r="I546" s="72" t="s">
        <v>306</v>
      </c>
      <c r="J546" s="70" t="s">
        <v>307</v>
      </c>
      <c r="K546" s="109">
        <f>SUM(K547+K551+K555+K559+K563+K567+K571)</f>
        <v>230000</v>
      </c>
      <c r="L546" s="109">
        <f>SUM(L547+L551+L555+L559+L563+L567+L571)</f>
        <v>207205.62999999998</v>
      </c>
      <c r="M546" s="60">
        <f>AVERAGE(L546/K546)*100</f>
        <v>90.089404347826076</v>
      </c>
      <c r="O546" s="35"/>
    </row>
    <row r="547" spans="1:15" s="19" customFormat="1" x14ac:dyDescent="0.2">
      <c r="A547" s="52">
        <v>1</v>
      </c>
      <c r="B547" s="52"/>
      <c r="C547" s="52"/>
      <c r="D547" s="52"/>
      <c r="E547" s="52" t="s">
        <v>53</v>
      </c>
      <c r="F547" s="52" t="s">
        <v>53</v>
      </c>
      <c r="G547" s="52" t="s">
        <v>53</v>
      </c>
      <c r="H547" s="62" t="s">
        <v>98</v>
      </c>
      <c r="I547" s="62" t="s">
        <v>308</v>
      </c>
      <c r="J547" s="54" t="s">
        <v>309</v>
      </c>
      <c r="K547" s="103">
        <f t="shared" ref="K547:L548" si="40">SUM(K548)</f>
        <v>85000</v>
      </c>
      <c r="L547" s="103">
        <f t="shared" si="40"/>
        <v>75974.48</v>
      </c>
      <c r="M547" s="55">
        <f>AVERAGE(L547/K547)*100</f>
        <v>89.381741176470584</v>
      </c>
      <c r="O547" s="35"/>
    </row>
    <row r="548" spans="1:15" s="19" customFormat="1" x14ac:dyDescent="0.2">
      <c r="A548" s="27"/>
      <c r="B548" s="27"/>
      <c r="C548" s="27"/>
      <c r="D548" s="27"/>
      <c r="E548" s="27" t="s">
        <v>31</v>
      </c>
      <c r="F548" s="27" t="s">
        <v>31</v>
      </c>
      <c r="G548" s="27" t="s">
        <v>31</v>
      </c>
      <c r="H548" s="28"/>
      <c r="I548" s="37">
        <v>32</v>
      </c>
      <c r="J548" s="40" t="s">
        <v>12</v>
      </c>
      <c r="K548" s="104">
        <f t="shared" si="40"/>
        <v>85000</v>
      </c>
      <c r="L548" s="104">
        <f t="shared" si="40"/>
        <v>75974.48</v>
      </c>
      <c r="M548" s="29">
        <f>AVERAGE(L548/K548)*100</f>
        <v>89.381741176470584</v>
      </c>
      <c r="O548" s="35"/>
    </row>
    <row r="549" spans="1:15" s="19" customFormat="1" x14ac:dyDescent="0.2">
      <c r="A549" s="27">
        <v>1</v>
      </c>
      <c r="B549" s="27"/>
      <c r="C549" s="27"/>
      <c r="D549" s="27"/>
      <c r="E549" s="27" t="s">
        <v>31</v>
      </c>
      <c r="F549" s="27" t="s">
        <v>31</v>
      </c>
      <c r="G549" s="27" t="s">
        <v>31</v>
      </c>
      <c r="H549" s="28"/>
      <c r="I549" s="37">
        <v>323</v>
      </c>
      <c r="J549" s="34" t="s">
        <v>15</v>
      </c>
      <c r="K549" s="104">
        <v>85000</v>
      </c>
      <c r="L549" s="104">
        <v>75974.48</v>
      </c>
      <c r="M549" s="29">
        <f>AVERAGE(L549/K549)*100</f>
        <v>89.381741176470584</v>
      </c>
      <c r="O549" s="35"/>
    </row>
    <row r="550" spans="1:15" s="96" customFormat="1" x14ac:dyDescent="0.2">
      <c r="A550" s="91"/>
      <c r="B550" s="91"/>
      <c r="C550" s="91"/>
      <c r="D550" s="91"/>
      <c r="E550" s="91"/>
      <c r="F550" s="91"/>
      <c r="G550" s="91"/>
      <c r="H550" s="92"/>
      <c r="I550" s="93">
        <v>3235</v>
      </c>
      <c r="J550" s="94" t="s">
        <v>503</v>
      </c>
      <c r="K550" s="133"/>
      <c r="L550" s="133">
        <v>75974.48</v>
      </c>
      <c r="M550" s="95"/>
      <c r="O550" s="129"/>
    </row>
    <row r="551" spans="1:15" s="19" customFormat="1" x14ac:dyDescent="0.2">
      <c r="A551" s="52">
        <v>1</v>
      </c>
      <c r="B551" s="52"/>
      <c r="C551" s="52"/>
      <c r="D551" s="52"/>
      <c r="E551" s="52" t="s">
        <v>53</v>
      </c>
      <c r="F551" s="52" t="s">
        <v>53</v>
      </c>
      <c r="G551" s="52" t="s">
        <v>53</v>
      </c>
      <c r="H551" s="62" t="s">
        <v>98</v>
      </c>
      <c r="I551" s="62" t="s">
        <v>310</v>
      </c>
      <c r="J551" s="54" t="s">
        <v>311</v>
      </c>
      <c r="K551" s="103">
        <f t="shared" ref="K551:L552" si="41">SUM(K552)</f>
        <v>10000</v>
      </c>
      <c r="L551" s="103">
        <f t="shared" si="41"/>
        <v>8900</v>
      </c>
      <c r="M551" s="55">
        <f>AVERAGE(L551/K551)*100</f>
        <v>89</v>
      </c>
      <c r="O551" s="35"/>
    </row>
    <row r="552" spans="1:15" s="19" customFormat="1" x14ac:dyDescent="0.2">
      <c r="A552" s="27"/>
      <c r="B552" s="27"/>
      <c r="C552" s="27"/>
      <c r="D552" s="27"/>
      <c r="E552" s="27" t="s">
        <v>31</v>
      </c>
      <c r="F552" s="27" t="s">
        <v>31</v>
      </c>
      <c r="G552" s="27" t="s">
        <v>31</v>
      </c>
      <c r="H552" s="28"/>
      <c r="I552" s="37">
        <v>37</v>
      </c>
      <c r="J552" s="40" t="s">
        <v>22</v>
      </c>
      <c r="K552" s="104">
        <f t="shared" si="41"/>
        <v>10000</v>
      </c>
      <c r="L552" s="104">
        <f t="shared" si="41"/>
        <v>8900</v>
      </c>
      <c r="M552" s="29">
        <f>AVERAGE(L552/K552)*100</f>
        <v>89</v>
      </c>
      <c r="O552" s="35"/>
    </row>
    <row r="553" spans="1:15" s="19" customFormat="1" x14ac:dyDescent="0.2">
      <c r="A553" s="27">
        <v>1</v>
      </c>
      <c r="B553" s="27"/>
      <c r="C553" s="27"/>
      <c r="D553" s="27"/>
      <c r="E553" s="27" t="s">
        <v>31</v>
      </c>
      <c r="F553" s="27" t="s">
        <v>31</v>
      </c>
      <c r="G553" s="27" t="s">
        <v>31</v>
      </c>
      <c r="H553" s="28"/>
      <c r="I553" s="37">
        <v>372</v>
      </c>
      <c r="J553" s="40" t="s">
        <v>23</v>
      </c>
      <c r="K553" s="104">
        <v>10000</v>
      </c>
      <c r="L553" s="104">
        <v>8900</v>
      </c>
      <c r="M553" s="29">
        <f>AVERAGE(L553/K553)*100</f>
        <v>89</v>
      </c>
      <c r="O553" s="35"/>
    </row>
    <row r="554" spans="1:15" s="96" customFormat="1" x14ac:dyDescent="0.2">
      <c r="A554" s="91"/>
      <c r="B554" s="91"/>
      <c r="C554" s="91"/>
      <c r="D554" s="91"/>
      <c r="E554" s="91"/>
      <c r="F554" s="91"/>
      <c r="G554" s="91"/>
      <c r="H554" s="92"/>
      <c r="I554" s="93">
        <v>3722</v>
      </c>
      <c r="J554" s="94" t="s">
        <v>530</v>
      </c>
      <c r="K554" s="133"/>
      <c r="L554" s="133">
        <v>8900</v>
      </c>
      <c r="M554" s="95"/>
      <c r="O554" s="129"/>
    </row>
    <row r="555" spans="1:15" s="19" customFormat="1" x14ac:dyDescent="0.2">
      <c r="A555" s="52">
        <v>1</v>
      </c>
      <c r="B555" s="52"/>
      <c r="C555" s="52"/>
      <c r="D555" s="52"/>
      <c r="E555" s="52" t="s">
        <v>53</v>
      </c>
      <c r="F555" s="52" t="s">
        <v>53</v>
      </c>
      <c r="G555" s="52" t="s">
        <v>53</v>
      </c>
      <c r="H555" s="62" t="s">
        <v>98</v>
      </c>
      <c r="I555" s="62" t="s">
        <v>312</v>
      </c>
      <c r="J555" s="54" t="s">
        <v>313</v>
      </c>
      <c r="K555" s="103">
        <f t="shared" ref="K555:L556" si="42">SUM(K556)</f>
        <v>30000</v>
      </c>
      <c r="L555" s="103">
        <f t="shared" si="42"/>
        <v>22129.759999999998</v>
      </c>
      <c r="M555" s="55">
        <f>AVERAGE(L555/K555)*100</f>
        <v>73.765866666666653</v>
      </c>
      <c r="O555" s="35"/>
    </row>
    <row r="556" spans="1:15" s="19" customFormat="1" x14ac:dyDescent="0.2">
      <c r="A556" s="27"/>
      <c r="B556" s="27"/>
      <c r="C556" s="27"/>
      <c r="D556" s="27"/>
      <c r="E556" s="27" t="s">
        <v>31</v>
      </c>
      <c r="F556" s="27" t="s">
        <v>31</v>
      </c>
      <c r="G556" s="27" t="s">
        <v>31</v>
      </c>
      <c r="H556" s="28"/>
      <c r="I556" s="37">
        <v>36</v>
      </c>
      <c r="J556" s="40" t="s">
        <v>136</v>
      </c>
      <c r="K556" s="104">
        <f t="shared" si="42"/>
        <v>30000</v>
      </c>
      <c r="L556" s="104">
        <f t="shared" si="42"/>
        <v>22129.759999999998</v>
      </c>
      <c r="M556" s="29">
        <f>AVERAGE(L556/K556)*100</f>
        <v>73.765866666666653</v>
      </c>
      <c r="O556" s="35"/>
    </row>
    <row r="557" spans="1:15" s="19" customFormat="1" x14ac:dyDescent="0.2">
      <c r="A557" s="27">
        <v>1</v>
      </c>
      <c r="B557" s="27"/>
      <c r="C557" s="27"/>
      <c r="D557" s="27"/>
      <c r="E557" s="27" t="s">
        <v>31</v>
      </c>
      <c r="F557" s="27" t="s">
        <v>31</v>
      </c>
      <c r="G557" s="27" t="s">
        <v>31</v>
      </c>
      <c r="H557" s="28"/>
      <c r="I557" s="37">
        <v>366</v>
      </c>
      <c r="J557" s="40" t="s">
        <v>133</v>
      </c>
      <c r="K557" s="104">
        <v>30000</v>
      </c>
      <c r="L557" s="104">
        <v>22129.759999999998</v>
      </c>
      <c r="M557" s="29">
        <f>AVERAGE(L557/K557)*100</f>
        <v>73.765866666666653</v>
      </c>
      <c r="O557" s="35"/>
    </row>
    <row r="558" spans="1:15" s="96" customFormat="1" x14ac:dyDescent="0.2">
      <c r="A558" s="91"/>
      <c r="B558" s="91"/>
      <c r="C558" s="91"/>
      <c r="D558" s="91"/>
      <c r="E558" s="91"/>
      <c r="F558" s="91"/>
      <c r="G558" s="91"/>
      <c r="H558" s="92"/>
      <c r="I558" s="93">
        <v>3661</v>
      </c>
      <c r="J558" s="94" t="s">
        <v>534</v>
      </c>
      <c r="K558" s="133"/>
      <c r="L558" s="133">
        <v>22129.759999999998</v>
      </c>
      <c r="M558" s="95"/>
      <c r="O558" s="129"/>
    </row>
    <row r="559" spans="1:15" s="19" customFormat="1" x14ac:dyDescent="0.2">
      <c r="A559" s="52">
        <v>1</v>
      </c>
      <c r="B559" s="52"/>
      <c r="C559" s="52"/>
      <c r="D559" s="52"/>
      <c r="E559" s="52" t="s">
        <v>53</v>
      </c>
      <c r="F559" s="52" t="s">
        <v>53</v>
      </c>
      <c r="G559" s="52" t="s">
        <v>53</v>
      </c>
      <c r="H559" s="62" t="s">
        <v>393</v>
      </c>
      <c r="I559" s="62" t="s">
        <v>314</v>
      </c>
      <c r="J559" s="54" t="s">
        <v>315</v>
      </c>
      <c r="K559" s="103">
        <f t="shared" ref="K559:L560" si="43">SUM(K560)</f>
        <v>20000</v>
      </c>
      <c r="L559" s="103">
        <f t="shared" si="43"/>
        <v>19650</v>
      </c>
      <c r="M559" s="55">
        <f>AVERAGE(L559/K559)*100</f>
        <v>98.25</v>
      </c>
      <c r="O559" s="35"/>
    </row>
    <row r="560" spans="1:15" s="19" customFormat="1" x14ac:dyDescent="0.2">
      <c r="A560" s="27"/>
      <c r="B560" s="27"/>
      <c r="C560" s="27"/>
      <c r="D560" s="27"/>
      <c r="E560" s="27" t="s">
        <v>31</v>
      </c>
      <c r="F560" s="27" t="s">
        <v>31</v>
      </c>
      <c r="G560" s="27" t="s">
        <v>31</v>
      </c>
      <c r="H560" s="28"/>
      <c r="I560" s="37">
        <v>32</v>
      </c>
      <c r="J560" s="40" t="s">
        <v>12</v>
      </c>
      <c r="K560" s="104">
        <f t="shared" si="43"/>
        <v>20000</v>
      </c>
      <c r="L560" s="104">
        <f t="shared" si="43"/>
        <v>19650</v>
      </c>
      <c r="M560" s="29">
        <f>AVERAGE(L560/K560)*100</f>
        <v>98.25</v>
      </c>
      <c r="O560" s="35"/>
    </row>
    <row r="561" spans="1:15" s="19" customFormat="1" x14ac:dyDescent="0.2">
      <c r="A561" s="27">
        <v>1</v>
      </c>
      <c r="B561" s="27"/>
      <c r="C561" s="27"/>
      <c r="D561" s="27"/>
      <c r="E561" s="27" t="s">
        <v>31</v>
      </c>
      <c r="F561" s="27" t="s">
        <v>31</v>
      </c>
      <c r="G561" s="27" t="s">
        <v>31</v>
      </c>
      <c r="H561" s="28"/>
      <c r="I561" s="37">
        <v>329</v>
      </c>
      <c r="J561" s="34" t="s">
        <v>17</v>
      </c>
      <c r="K561" s="104">
        <v>20000</v>
      </c>
      <c r="L561" s="104">
        <v>19650</v>
      </c>
      <c r="M561" s="29">
        <f>AVERAGE(L561/K561)*100</f>
        <v>98.25</v>
      </c>
      <c r="O561" s="35"/>
    </row>
    <row r="562" spans="1:15" s="96" customFormat="1" x14ac:dyDescent="0.2">
      <c r="A562" s="91"/>
      <c r="B562" s="91"/>
      <c r="C562" s="91"/>
      <c r="D562" s="91"/>
      <c r="E562" s="91"/>
      <c r="F562" s="91"/>
      <c r="G562" s="91"/>
      <c r="H562" s="92"/>
      <c r="I562" s="93">
        <v>3299</v>
      </c>
      <c r="J562" s="94" t="s">
        <v>397</v>
      </c>
      <c r="K562" s="133"/>
      <c r="L562" s="133">
        <v>19650</v>
      </c>
      <c r="M562" s="95"/>
      <c r="O562" s="129"/>
    </row>
    <row r="563" spans="1:15" s="19" customFormat="1" x14ac:dyDescent="0.2">
      <c r="A563" s="52">
        <v>1</v>
      </c>
      <c r="B563" s="52"/>
      <c r="C563" s="52"/>
      <c r="D563" s="52"/>
      <c r="E563" s="52" t="s">
        <v>53</v>
      </c>
      <c r="F563" s="52" t="s">
        <v>53</v>
      </c>
      <c r="G563" s="52" t="s">
        <v>53</v>
      </c>
      <c r="H563" s="62" t="s">
        <v>98</v>
      </c>
      <c r="I563" s="62" t="s">
        <v>316</v>
      </c>
      <c r="J563" s="54" t="s">
        <v>317</v>
      </c>
      <c r="K563" s="103">
        <f t="shared" ref="K563:L564" si="44">SUM(K564)</f>
        <v>35000</v>
      </c>
      <c r="L563" s="103">
        <f t="shared" si="44"/>
        <v>35000</v>
      </c>
      <c r="M563" s="55">
        <f>AVERAGE(L563/K563)*100</f>
        <v>100</v>
      </c>
      <c r="O563" s="35"/>
    </row>
    <row r="564" spans="1:15" s="19" customFormat="1" x14ac:dyDescent="0.2">
      <c r="A564" s="27"/>
      <c r="B564" s="27"/>
      <c r="C564" s="27"/>
      <c r="D564" s="27"/>
      <c r="E564" s="27" t="s">
        <v>31</v>
      </c>
      <c r="F564" s="27" t="s">
        <v>31</v>
      </c>
      <c r="G564" s="27" t="s">
        <v>31</v>
      </c>
      <c r="H564" s="28"/>
      <c r="I564" s="37">
        <v>36</v>
      </c>
      <c r="J564" s="40" t="s">
        <v>136</v>
      </c>
      <c r="K564" s="104">
        <f t="shared" si="44"/>
        <v>35000</v>
      </c>
      <c r="L564" s="104">
        <f t="shared" si="44"/>
        <v>35000</v>
      </c>
      <c r="M564" s="29">
        <f>AVERAGE(L564/K564)*100</f>
        <v>100</v>
      </c>
      <c r="O564" s="35"/>
    </row>
    <row r="565" spans="1:15" s="19" customFormat="1" x14ac:dyDescent="0.2">
      <c r="A565" s="27">
        <v>1</v>
      </c>
      <c r="B565" s="27"/>
      <c r="C565" s="27"/>
      <c r="D565" s="27"/>
      <c r="E565" s="27" t="s">
        <v>31</v>
      </c>
      <c r="F565" s="27" t="s">
        <v>31</v>
      </c>
      <c r="G565" s="27" t="s">
        <v>31</v>
      </c>
      <c r="H565" s="28"/>
      <c r="I565" s="37">
        <v>366</v>
      </c>
      <c r="J565" s="40" t="s">
        <v>133</v>
      </c>
      <c r="K565" s="104">
        <v>35000</v>
      </c>
      <c r="L565" s="104">
        <v>35000</v>
      </c>
      <c r="M565" s="29">
        <f>AVERAGE(L565/K565)*100</f>
        <v>100</v>
      </c>
      <c r="O565" s="35"/>
    </row>
    <row r="566" spans="1:15" s="96" customFormat="1" x14ac:dyDescent="0.2">
      <c r="A566" s="91"/>
      <c r="B566" s="91"/>
      <c r="C566" s="91"/>
      <c r="D566" s="91"/>
      <c r="E566" s="91"/>
      <c r="F566" s="91"/>
      <c r="G566" s="91"/>
      <c r="H566" s="92"/>
      <c r="I566" s="93">
        <v>3661</v>
      </c>
      <c r="J566" s="94" t="s">
        <v>534</v>
      </c>
      <c r="K566" s="133"/>
      <c r="L566" s="133">
        <v>35000</v>
      </c>
      <c r="M566" s="95"/>
      <c r="O566" s="129"/>
    </row>
    <row r="567" spans="1:15" s="19" customFormat="1" x14ac:dyDescent="0.2">
      <c r="A567" s="52">
        <v>1</v>
      </c>
      <c r="B567" s="52"/>
      <c r="C567" s="52"/>
      <c r="D567" s="52"/>
      <c r="E567" s="52" t="s">
        <v>53</v>
      </c>
      <c r="F567" s="52" t="s">
        <v>53</v>
      </c>
      <c r="G567" s="52" t="s">
        <v>53</v>
      </c>
      <c r="H567" s="62" t="s">
        <v>98</v>
      </c>
      <c r="I567" s="62" t="s">
        <v>318</v>
      </c>
      <c r="J567" s="54" t="s">
        <v>319</v>
      </c>
      <c r="K567" s="103">
        <f>SUM(K568)</f>
        <v>35000</v>
      </c>
      <c r="L567" s="103">
        <f>SUM(L568)</f>
        <v>31771.99</v>
      </c>
      <c r="M567" s="55">
        <f>AVERAGE(L567/K567)*100</f>
        <v>90.777114285714291</v>
      </c>
      <c r="O567" s="35"/>
    </row>
    <row r="568" spans="1:15" s="19" customFormat="1" x14ac:dyDescent="0.2">
      <c r="A568" s="27"/>
      <c r="B568" s="27"/>
      <c r="C568" s="27"/>
      <c r="D568" s="27"/>
      <c r="E568" s="27" t="s">
        <v>31</v>
      </c>
      <c r="F568" s="27" t="s">
        <v>31</v>
      </c>
      <c r="G568" s="27" t="s">
        <v>31</v>
      </c>
      <c r="H568" s="28"/>
      <c r="I568" s="37">
        <v>32</v>
      </c>
      <c r="J568" s="40" t="s">
        <v>12</v>
      </c>
      <c r="K568" s="104">
        <f>SUM(K569)</f>
        <v>35000</v>
      </c>
      <c r="L568" s="104">
        <f>SUM(L569)</f>
        <v>31771.99</v>
      </c>
      <c r="M568" s="29">
        <f>AVERAGE(L568/K568)*100</f>
        <v>90.777114285714291</v>
      </c>
      <c r="O568" s="35"/>
    </row>
    <row r="569" spans="1:15" s="19" customFormat="1" x14ac:dyDescent="0.2">
      <c r="A569" s="27">
        <v>1</v>
      </c>
      <c r="B569" s="27"/>
      <c r="C569" s="27"/>
      <c r="D569" s="27"/>
      <c r="E569" s="27" t="s">
        <v>31</v>
      </c>
      <c r="F569" s="27" t="s">
        <v>31</v>
      </c>
      <c r="G569" s="27" t="s">
        <v>31</v>
      </c>
      <c r="H569" s="28"/>
      <c r="I569" s="37">
        <v>329</v>
      </c>
      <c r="J569" s="34" t="s">
        <v>17</v>
      </c>
      <c r="K569" s="104">
        <v>35000</v>
      </c>
      <c r="L569" s="104">
        <v>31771.99</v>
      </c>
      <c r="M569" s="29">
        <f>AVERAGE(L569/K569)*100</f>
        <v>90.777114285714291</v>
      </c>
      <c r="O569" s="35"/>
    </row>
    <row r="570" spans="1:15" s="96" customFormat="1" x14ac:dyDescent="0.2">
      <c r="A570" s="91"/>
      <c r="B570" s="91"/>
      <c r="C570" s="91"/>
      <c r="D570" s="91"/>
      <c r="E570" s="91"/>
      <c r="F570" s="91"/>
      <c r="G570" s="91"/>
      <c r="H570" s="92"/>
      <c r="I570" s="93">
        <v>3299</v>
      </c>
      <c r="J570" s="94" t="s">
        <v>397</v>
      </c>
      <c r="K570" s="133"/>
      <c r="L570" s="133">
        <v>31771.99</v>
      </c>
      <c r="M570" s="95"/>
      <c r="O570" s="129"/>
    </row>
    <row r="571" spans="1:15" s="19" customFormat="1" x14ac:dyDescent="0.2">
      <c r="A571" s="52">
        <v>1</v>
      </c>
      <c r="B571" s="52"/>
      <c r="C571" s="52"/>
      <c r="D571" s="52"/>
      <c r="E571" s="52" t="s">
        <v>53</v>
      </c>
      <c r="F571" s="52" t="s">
        <v>53</v>
      </c>
      <c r="G571" s="52" t="s">
        <v>53</v>
      </c>
      <c r="H571" s="62" t="s">
        <v>98</v>
      </c>
      <c r="I571" s="62" t="s">
        <v>320</v>
      </c>
      <c r="J571" s="54" t="s">
        <v>321</v>
      </c>
      <c r="K571" s="103">
        <f t="shared" ref="K571:L572" si="45">SUM(K572)</f>
        <v>15000</v>
      </c>
      <c r="L571" s="103">
        <f t="shared" si="45"/>
        <v>13779.4</v>
      </c>
      <c r="M571" s="55">
        <f>AVERAGE(L571/K571)*100</f>
        <v>91.862666666666655</v>
      </c>
      <c r="O571" s="35"/>
    </row>
    <row r="572" spans="1:15" s="19" customFormat="1" x14ac:dyDescent="0.2">
      <c r="A572" s="27"/>
      <c r="B572" s="27"/>
      <c r="C572" s="27"/>
      <c r="D572" s="27"/>
      <c r="E572" s="27" t="s">
        <v>31</v>
      </c>
      <c r="F572" s="27" t="s">
        <v>31</v>
      </c>
      <c r="G572" s="27" t="s">
        <v>31</v>
      </c>
      <c r="H572" s="28"/>
      <c r="I572" s="37">
        <v>37</v>
      </c>
      <c r="J572" s="40" t="s">
        <v>22</v>
      </c>
      <c r="K572" s="104">
        <f t="shared" si="45"/>
        <v>15000</v>
      </c>
      <c r="L572" s="104">
        <f t="shared" si="45"/>
        <v>13779.4</v>
      </c>
      <c r="M572" s="29">
        <f>AVERAGE(L572/K572)*100</f>
        <v>91.862666666666655</v>
      </c>
      <c r="O572" s="35"/>
    </row>
    <row r="573" spans="1:15" s="19" customFormat="1" x14ac:dyDescent="0.2">
      <c r="A573" s="27">
        <v>1</v>
      </c>
      <c r="B573" s="27"/>
      <c r="C573" s="27"/>
      <c r="D573" s="27"/>
      <c r="E573" s="27" t="s">
        <v>31</v>
      </c>
      <c r="F573" s="27" t="s">
        <v>31</v>
      </c>
      <c r="G573" s="27" t="s">
        <v>31</v>
      </c>
      <c r="H573" s="28"/>
      <c r="I573" s="37">
        <v>372</v>
      </c>
      <c r="J573" s="40" t="s">
        <v>23</v>
      </c>
      <c r="K573" s="104">
        <v>15000</v>
      </c>
      <c r="L573" s="104">
        <v>13779.4</v>
      </c>
      <c r="M573" s="29">
        <f>AVERAGE(L573/K573)*100</f>
        <v>91.862666666666655</v>
      </c>
      <c r="O573" s="35"/>
    </row>
    <row r="574" spans="1:15" s="96" customFormat="1" x14ac:dyDescent="0.2">
      <c r="A574" s="91"/>
      <c r="B574" s="91"/>
      <c r="C574" s="91"/>
      <c r="D574" s="91"/>
      <c r="E574" s="91"/>
      <c r="F574" s="91"/>
      <c r="G574" s="91"/>
      <c r="H574" s="92"/>
      <c r="I574" s="93">
        <v>3722</v>
      </c>
      <c r="J574" s="94" t="s">
        <v>530</v>
      </c>
      <c r="K574" s="133"/>
      <c r="L574" s="133">
        <v>13779.4</v>
      </c>
      <c r="M574" s="95"/>
      <c r="O574" s="129"/>
    </row>
    <row r="575" spans="1:15" s="19" customFormat="1" x14ac:dyDescent="0.2">
      <c r="A575" s="46"/>
      <c r="B575" s="46"/>
      <c r="C575" s="46"/>
      <c r="D575" s="46"/>
      <c r="E575" s="46"/>
      <c r="F575" s="46"/>
      <c r="G575" s="46"/>
      <c r="H575" s="75" t="s">
        <v>417</v>
      </c>
      <c r="I575" s="51" t="s">
        <v>349</v>
      </c>
      <c r="J575" s="49"/>
      <c r="K575" s="115">
        <f>SUM(K577)</f>
        <v>94500</v>
      </c>
      <c r="L575" s="115">
        <f>SUM(L577)</f>
        <v>94500</v>
      </c>
      <c r="M575" s="50">
        <f t="shared" ref="M575" si="46">AVERAGE(L575/K575)*100</f>
        <v>100</v>
      </c>
      <c r="O575" s="35"/>
    </row>
    <row r="576" spans="1:15" s="19" customFormat="1" x14ac:dyDescent="0.2">
      <c r="A576" s="73">
        <v>1</v>
      </c>
      <c r="B576" s="67"/>
      <c r="C576" s="67"/>
      <c r="D576" s="67"/>
      <c r="E576" s="67" t="s">
        <v>53</v>
      </c>
      <c r="F576" s="67" t="s">
        <v>53</v>
      </c>
      <c r="G576" s="67" t="s">
        <v>53</v>
      </c>
      <c r="H576" s="68"/>
      <c r="I576" s="72" t="s">
        <v>322</v>
      </c>
      <c r="J576" s="70" t="s">
        <v>323</v>
      </c>
      <c r="K576" s="109">
        <f t="shared" ref="K576:L577" si="47">SUM(K577)</f>
        <v>94500</v>
      </c>
      <c r="L576" s="109">
        <f t="shared" si="47"/>
        <v>94500</v>
      </c>
      <c r="M576" s="60">
        <f>AVERAGE(L576/K576)*100</f>
        <v>100</v>
      </c>
      <c r="O576" s="35"/>
    </row>
    <row r="577" spans="1:15" s="19" customFormat="1" x14ac:dyDescent="0.2">
      <c r="A577" s="52">
        <v>1</v>
      </c>
      <c r="B577" s="52"/>
      <c r="C577" s="52"/>
      <c r="D577" s="52"/>
      <c r="E577" s="52" t="s">
        <v>53</v>
      </c>
      <c r="F577" s="52" t="s">
        <v>53</v>
      </c>
      <c r="G577" s="52" t="s">
        <v>53</v>
      </c>
      <c r="H577" s="62" t="s">
        <v>128</v>
      </c>
      <c r="I577" s="62" t="s">
        <v>324</v>
      </c>
      <c r="J577" s="54" t="s">
        <v>325</v>
      </c>
      <c r="K577" s="103">
        <f t="shared" si="47"/>
        <v>94500</v>
      </c>
      <c r="L577" s="103">
        <f t="shared" si="47"/>
        <v>94500</v>
      </c>
      <c r="M577" s="55">
        <f>AVERAGE(L577/K577)*100</f>
        <v>100</v>
      </c>
      <c r="O577" s="35"/>
    </row>
    <row r="578" spans="1:15" s="19" customFormat="1" x14ac:dyDescent="0.2">
      <c r="A578" s="27"/>
      <c r="B578" s="27"/>
      <c r="C578" s="27"/>
      <c r="D578" s="27"/>
      <c r="E578" s="27" t="s">
        <v>31</v>
      </c>
      <c r="F578" s="27" t="s">
        <v>31</v>
      </c>
      <c r="G578" s="27" t="s">
        <v>31</v>
      </c>
      <c r="H578" s="28"/>
      <c r="I578" s="37">
        <v>37</v>
      </c>
      <c r="J578" s="40" t="s">
        <v>22</v>
      </c>
      <c r="K578" s="114">
        <f>SUM(K579)</f>
        <v>94500</v>
      </c>
      <c r="L578" s="114">
        <f>SUM(L579)</f>
        <v>94500</v>
      </c>
      <c r="M578" s="29">
        <f>AVERAGE(L578/K578)*100</f>
        <v>100</v>
      </c>
      <c r="O578" s="35"/>
    </row>
    <row r="579" spans="1:15" s="19" customFormat="1" x14ac:dyDescent="0.2">
      <c r="A579" s="27">
        <v>1</v>
      </c>
      <c r="B579" s="27"/>
      <c r="C579" s="27"/>
      <c r="D579" s="27"/>
      <c r="E579" s="27" t="s">
        <v>31</v>
      </c>
      <c r="F579" s="27" t="s">
        <v>31</v>
      </c>
      <c r="G579" s="27" t="s">
        <v>31</v>
      </c>
      <c r="H579" s="28"/>
      <c r="I579" s="37">
        <v>372</v>
      </c>
      <c r="J579" s="40" t="s">
        <v>23</v>
      </c>
      <c r="K579" s="104">
        <v>94500</v>
      </c>
      <c r="L579" s="104">
        <v>94500</v>
      </c>
      <c r="M579" s="29">
        <f>AVERAGE(L579/K579)*100</f>
        <v>100</v>
      </c>
      <c r="O579" s="35"/>
    </row>
    <row r="580" spans="1:15" s="96" customFormat="1" x14ac:dyDescent="0.2">
      <c r="A580" s="91"/>
      <c r="B580" s="91"/>
      <c r="C580" s="91"/>
      <c r="D580" s="91"/>
      <c r="E580" s="91"/>
      <c r="F580" s="91"/>
      <c r="G580" s="91"/>
      <c r="H580" s="92"/>
      <c r="I580" s="93">
        <v>3721</v>
      </c>
      <c r="J580" s="125" t="s">
        <v>535</v>
      </c>
      <c r="K580" s="133"/>
      <c r="L580" s="133">
        <v>94500</v>
      </c>
      <c r="M580" s="95"/>
      <c r="O580" s="129"/>
    </row>
    <row r="581" spans="1:15" s="19" customFormat="1" x14ac:dyDescent="0.2">
      <c r="A581" s="46"/>
      <c r="B581" s="46"/>
      <c r="C581" s="46"/>
      <c r="D581" s="46"/>
      <c r="E581" s="46"/>
      <c r="F581" s="46"/>
      <c r="G581" s="46"/>
      <c r="H581" s="47"/>
      <c r="I581" s="51" t="s">
        <v>326</v>
      </c>
      <c r="J581" s="49"/>
      <c r="K581" s="101">
        <f>SUM(K583)</f>
        <v>90000</v>
      </c>
      <c r="L581" s="101">
        <f>SUM(L583)</f>
        <v>54416.45</v>
      </c>
      <c r="M581" s="50">
        <f t="shared" ref="M581:M582" si="48">AVERAGE(L581/K581)*100</f>
        <v>60.462722222222219</v>
      </c>
      <c r="O581" s="35"/>
    </row>
    <row r="582" spans="1:15" s="19" customFormat="1" x14ac:dyDescent="0.2">
      <c r="A582" s="46"/>
      <c r="B582" s="46"/>
      <c r="C582" s="46"/>
      <c r="D582" s="46"/>
      <c r="E582" s="46"/>
      <c r="F582" s="46"/>
      <c r="G582" s="46"/>
      <c r="H582" s="75" t="s">
        <v>106</v>
      </c>
      <c r="I582" s="51" t="s">
        <v>327</v>
      </c>
      <c r="J582" s="49"/>
      <c r="K582" s="101">
        <f>SUM(K584+K588)</f>
        <v>90000</v>
      </c>
      <c r="L582" s="101">
        <f>SUM(L584+L588)</f>
        <v>54416.45</v>
      </c>
      <c r="M582" s="50">
        <f t="shared" si="48"/>
        <v>60.462722222222219</v>
      </c>
      <c r="O582" s="35"/>
    </row>
    <row r="583" spans="1:15" s="19" customFormat="1" x14ac:dyDescent="0.2">
      <c r="A583" s="73">
        <v>1</v>
      </c>
      <c r="B583" s="67"/>
      <c r="C583" s="67"/>
      <c r="D583" s="67"/>
      <c r="E583" s="67" t="s">
        <v>53</v>
      </c>
      <c r="F583" s="67" t="s">
        <v>53</v>
      </c>
      <c r="G583" s="67" t="s">
        <v>53</v>
      </c>
      <c r="H583" s="68"/>
      <c r="I583" s="72" t="s">
        <v>328</v>
      </c>
      <c r="J583" s="70" t="s">
        <v>329</v>
      </c>
      <c r="K583" s="109">
        <f>SUM(K584+K588)</f>
        <v>90000</v>
      </c>
      <c r="L583" s="109">
        <f>SUM(L584+L588)</f>
        <v>54416.45</v>
      </c>
      <c r="M583" s="60">
        <f>AVERAGE(L583/K583)*100</f>
        <v>60.462722222222219</v>
      </c>
      <c r="O583" s="35"/>
    </row>
    <row r="584" spans="1:15" s="19" customFormat="1" x14ac:dyDescent="0.2">
      <c r="A584" s="52">
        <v>1</v>
      </c>
      <c r="B584" s="52"/>
      <c r="C584" s="52"/>
      <c r="D584" s="52"/>
      <c r="E584" s="52" t="s">
        <v>53</v>
      </c>
      <c r="F584" s="52" t="s">
        <v>53</v>
      </c>
      <c r="G584" s="52" t="s">
        <v>53</v>
      </c>
      <c r="H584" s="62" t="s">
        <v>109</v>
      </c>
      <c r="I584" s="62" t="s">
        <v>330</v>
      </c>
      <c r="J584" s="54" t="s">
        <v>331</v>
      </c>
      <c r="K584" s="103">
        <f t="shared" ref="K584:L585" si="49">SUM(K585)</f>
        <v>70000</v>
      </c>
      <c r="L584" s="103">
        <f t="shared" si="49"/>
        <v>40508.74</v>
      </c>
      <c r="M584" s="55">
        <f>AVERAGE(L584/K584)*100</f>
        <v>57.869628571428564</v>
      </c>
      <c r="O584" s="35"/>
    </row>
    <row r="585" spans="1:15" s="19" customFormat="1" x14ac:dyDescent="0.2">
      <c r="A585" s="27"/>
      <c r="B585" s="27"/>
      <c r="C585" s="27"/>
      <c r="D585" s="27"/>
      <c r="E585" s="27" t="s">
        <v>31</v>
      </c>
      <c r="F585" s="27" t="s">
        <v>31</v>
      </c>
      <c r="G585" s="27" t="s">
        <v>31</v>
      </c>
      <c r="H585" s="28"/>
      <c r="I585" s="37">
        <v>32</v>
      </c>
      <c r="J585" s="40" t="s">
        <v>12</v>
      </c>
      <c r="K585" s="114">
        <f t="shared" si="49"/>
        <v>70000</v>
      </c>
      <c r="L585" s="114">
        <f t="shared" si="49"/>
        <v>40508.74</v>
      </c>
      <c r="M585" s="29">
        <f>AVERAGE(L585/K585)*100</f>
        <v>57.869628571428564</v>
      </c>
      <c r="O585" s="35"/>
    </row>
    <row r="586" spans="1:15" s="19" customFormat="1" x14ac:dyDescent="0.2">
      <c r="A586" s="27">
        <v>1</v>
      </c>
      <c r="B586" s="27"/>
      <c r="C586" s="27"/>
      <c r="D586" s="27"/>
      <c r="E586" s="27" t="s">
        <v>31</v>
      </c>
      <c r="F586" s="27" t="s">
        <v>31</v>
      </c>
      <c r="G586" s="27" t="s">
        <v>31</v>
      </c>
      <c r="H586" s="28"/>
      <c r="I586" s="37">
        <v>323</v>
      </c>
      <c r="J586" s="34" t="s">
        <v>15</v>
      </c>
      <c r="K586" s="104">
        <v>70000</v>
      </c>
      <c r="L586" s="104">
        <v>40508.74</v>
      </c>
      <c r="M586" s="29">
        <f>AVERAGE(L586/K586)*100</f>
        <v>57.869628571428564</v>
      </c>
      <c r="O586" s="35"/>
    </row>
    <row r="587" spans="1:15" s="96" customFormat="1" x14ac:dyDescent="0.2">
      <c r="A587" s="91"/>
      <c r="B587" s="91"/>
      <c r="C587" s="91"/>
      <c r="D587" s="91"/>
      <c r="E587" s="91"/>
      <c r="F587" s="91"/>
      <c r="G587" s="91"/>
      <c r="H587" s="92"/>
      <c r="I587" s="93">
        <v>3234</v>
      </c>
      <c r="J587" s="94" t="s">
        <v>502</v>
      </c>
      <c r="K587" s="133"/>
      <c r="L587" s="133">
        <v>40508.74</v>
      </c>
      <c r="M587" s="95"/>
      <c r="O587" s="129"/>
    </row>
    <row r="588" spans="1:15" s="19" customFormat="1" x14ac:dyDescent="0.2">
      <c r="A588" s="52">
        <v>1</v>
      </c>
      <c r="B588" s="52"/>
      <c r="C588" s="52"/>
      <c r="D588" s="52"/>
      <c r="E588" s="52" t="s">
        <v>53</v>
      </c>
      <c r="F588" s="52" t="s">
        <v>53</v>
      </c>
      <c r="G588" s="52" t="s">
        <v>53</v>
      </c>
      <c r="H588" s="62" t="s">
        <v>110</v>
      </c>
      <c r="I588" s="62" t="s">
        <v>332</v>
      </c>
      <c r="J588" s="54" t="s">
        <v>333</v>
      </c>
      <c r="K588" s="103">
        <f t="shared" ref="K588:L589" si="50">SUM(K589)</f>
        <v>20000</v>
      </c>
      <c r="L588" s="103">
        <f t="shared" si="50"/>
        <v>13907.71</v>
      </c>
      <c r="M588" s="55">
        <f>AVERAGE(L588/K588)*100</f>
        <v>69.538550000000001</v>
      </c>
      <c r="O588" s="35"/>
    </row>
    <row r="589" spans="1:15" s="19" customFormat="1" x14ac:dyDescent="0.2">
      <c r="A589" s="27"/>
      <c r="B589" s="27"/>
      <c r="C589" s="27"/>
      <c r="D589" s="27"/>
      <c r="E589" s="27" t="s">
        <v>31</v>
      </c>
      <c r="F589" s="27" t="s">
        <v>31</v>
      </c>
      <c r="G589" s="27" t="s">
        <v>31</v>
      </c>
      <c r="H589" s="28"/>
      <c r="I589" s="37">
        <v>32</v>
      </c>
      <c r="J589" s="40" t="s">
        <v>12</v>
      </c>
      <c r="K589" s="114">
        <f t="shared" si="50"/>
        <v>20000</v>
      </c>
      <c r="L589" s="114">
        <f t="shared" si="50"/>
        <v>13907.71</v>
      </c>
      <c r="M589" s="29">
        <f>AVERAGE(L589/K589)*100</f>
        <v>69.538550000000001</v>
      </c>
      <c r="O589" s="35"/>
    </row>
    <row r="590" spans="1:15" s="19" customFormat="1" x14ac:dyDescent="0.2">
      <c r="A590" s="27">
        <v>1</v>
      </c>
      <c r="B590" s="27"/>
      <c r="C590" s="27"/>
      <c r="D590" s="27"/>
      <c r="E590" s="27" t="s">
        <v>31</v>
      </c>
      <c r="F590" s="27" t="s">
        <v>31</v>
      </c>
      <c r="G590" s="27" t="s">
        <v>31</v>
      </c>
      <c r="H590" s="28"/>
      <c r="I590" s="37">
        <v>329</v>
      </c>
      <c r="J590" s="34" t="s">
        <v>17</v>
      </c>
      <c r="K590" s="104">
        <v>20000</v>
      </c>
      <c r="L590" s="104">
        <v>13907.71</v>
      </c>
      <c r="M590" s="29">
        <f>AVERAGE(L590/K590)*100</f>
        <v>69.538550000000001</v>
      </c>
      <c r="O590" s="35"/>
    </row>
    <row r="591" spans="1:15" s="96" customFormat="1" x14ac:dyDescent="0.2">
      <c r="A591" s="91"/>
      <c r="B591" s="91"/>
      <c r="C591" s="91"/>
      <c r="D591" s="91"/>
      <c r="E591" s="91"/>
      <c r="F591" s="91"/>
      <c r="G591" s="91"/>
      <c r="H591" s="92"/>
      <c r="I591" s="93">
        <v>3299</v>
      </c>
      <c r="J591" s="125" t="s">
        <v>397</v>
      </c>
      <c r="K591" s="133"/>
      <c r="L591" s="133">
        <v>13907.71</v>
      </c>
      <c r="M591" s="95"/>
      <c r="O591" s="129"/>
    </row>
    <row r="592" spans="1:15" s="19" customFormat="1" x14ac:dyDescent="0.2">
      <c r="A592" s="46"/>
      <c r="B592" s="46"/>
      <c r="C592" s="46"/>
      <c r="D592" s="46"/>
      <c r="E592" s="46"/>
      <c r="F592" s="46"/>
      <c r="G592" s="46"/>
      <c r="H592" s="47"/>
      <c r="I592" s="51" t="s">
        <v>334</v>
      </c>
      <c r="J592" s="49"/>
      <c r="K592" s="101">
        <f>SUM(K594+K605)</f>
        <v>607750</v>
      </c>
      <c r="L592" s="101">
        <f>SUM(L594+L605)</f>
        <v>604448.15999999992</v>
      </c>
      <c r="M592" s="50">
        <f t="shared" ref="M592:M593" si="51">AVERAGE(L592/K592)*100</f>
        <v>99.456710818593152</v>
      </c>
      <c r="O592" s="35"/>
    </row>
    <row r="593" spans="1:15" s="19" customFormat="1" x14ac:dyDescent="0.2">
      <c r="A593" s="46"/>
      <c r="B593" s="46"/>
      <c r="C593" s="46"/>
      <c r="D593" s="46"/>
      <c r="E593" s="46"/>
      <c r="F593" s="46"/>
      <c r="G593" s="46"/>
      <c r="H593" s="75" t="s">
        <v>66</v>
      </c>
      <c r="I593" s="51" t="s">
        <v>335</v>
      </c>
      <c r="J593" s="49"/>
      <c r="K593" s="101">
        <f>SUM(K595+K601+K606+K610)</f>
        <v>607750</v>
      </c>
      <c r="L593" s="101">
        <f>SUM(L595+L601+L606+L610)</f>
        <v>604448.15999999992</v>
      </c>
      <c r="M593" s="50">
        <f t="shared" si="51"/>
        <v>99.456710818593152</v>
      </c>
      <c r="O593" s="35"/>
    </row>
    <row r="594" spans="1:15" s="19" customFormat="1" x14ac:dyDescent="0.2">
      <c r="A594" s="73">
        <v>1</v>
      </c>
      <c r="B594" s="67"/>
      <c r="C594" s="67"/>
      <c r="D594" s="67"/>
      <c r="E594" s="67" t="s">
        <v>53</v>
      </c>
      <c r="F594" s="67" t="s">
        <v>53</v>
      </c>
      <c r="G594" s="67" t="s">
        <v>53</v>
      </c>
      <c r="H594" s="68"/>
      <c r="I594" s="72" t="s">
        <v>336</v>
      </c>
      <c r="J594" s="70" t="s">
        <v>337</v>
      </c>
      <c r="K594" s="109">
        <f>SUM(K595+K601)</f>
        <v>582750</v>
      </c>
      <c r="L594" s="109">
        <f>SUM(L595+L601)</f>
        <v>579448.15999999992</v>
      </c>
      <c r="M594" s="60">
        <f>AVERAGE(L594/K594)*100</f>
        <v>99.433403689403676</v>
      </c>
      <c r="O594" s="35"/>
    </row>
    <row r="595" spans="1:15" s="19" customFormat="1" x14ac:dyDescent="0.2">
      <c r="A595" s="52">
        <v>1</v>
      </c>
      <c r="B595" s="52"/>
      <c r="C595" s="52"/>
      <c r="D595" s="52"/>
      <c r="E595" s="52" t="s">
        <v>53</v>
      </c>
      <c r="F595" s="52" t="s">
        <v>53</v>
      </c>
      <c r="G595" s="52" t="s">
        <v>53</v>
      </c>
      <c r="H595" s="62" t="s">
        <v>394</v>
      </c>
      <c r="I595" s="62" t="s">
        <v>338</v>
      </c>
      <c r="J595" s="54" t="s">
        <v>339</v>
      </c>
      <c r="K595" s="103">
        <f>SUM(K596)</f>
        <v>424000</v>
      </c>
      <c r="L595" s="103">
        <f>SUM(L596)</f>
        <v>420698.16</v>
      </c>
      <c r="M595" s="55">
        <f>AVERAGE(L595/K595)*100</f>
        <v>99.221264150943384</v>
      </c>
      <c r="O595" s="35"/>
    </row>
    <row r="596" spans="1:15" s="19" customFormat="1" x14ac:dyDescent="0.2">
      <c r="A596" s="27"/>
      <c r="B596" s="27"/>
      <c r="C596" s="27"/>
      <c r="D596" s="27"/>
      <c r="E596" s="27" t="s">
        <v>31</v>
      </c>
      <c r="F596" s="27" t="s">
        <v>31</v>
      </c>
      <c r="G596" s="27" t="s">
        <v>31</v>
      </c>
      <c r="H596" s="28"/>
      <c r="I596" s="37">
        <v>38</v>
      </c>
      <c r="J596" s="34" t="s">
        <v>24</v>
      </c>
      <c r="K596" s="114">
        <f>SUM(K597:K599)</f>
        <v>424000</v>
      </c>
      <c r="L596" s="114">
        <f>SUM(L597+L599)</f>
        <v>420698.16</v>
      </c>
      <c r="M596" s="29">
        <f>AVERAGE(L596/K596)*100</f>
        <v>99.221264150943384</v>
      </c>
      <c r="O596" s="35"/>
    </row>
    <row r="597" spans="1:15" s="19" customFormat="1" x14ac:dyDescent="0.2">
      <c r="A597" s="27">
        <v>1</v>
      </c>
      <c r="B597" s="27"/>
      <c r="C597" s="27"/>
      <c r="D597" s="27"/>
      <c r="E597" s="27" t="s">
        <v>31</v>
      </c>
      <c r="F597" s="27" t="s">
        <v>31</v>
      </c>
      <c r="G597" s="27" t="s">
        <v>31</v>
      </c>
      <c r="H597" s="28"/>
      <c r="I597" s="37">
        <v>381</v>
      </c>
      <c r="J597" s="34" t="s">
        <v>25</v>
      </c>
      <c r="K597" s="104">
        <v>410000</v>
      </c>
      <c r="L597" s="104">
        <v>407500</v>
      </c>
      <c r="M597" s="29">
        <f>AVERAGE(L597/K597)*100</f>
        <v>99.390243902439025</v>
      </c>
      <c r="O597" s="35"/>
    </row>
    <row r="598" spans="1:15" s="96" customFormat="1" x14ac:dyDescent="0.2">
      <c r="A598" s="91"/>
      <c r="B598" s="91"/>
      <c r="C598" s="91"/>
      <c r="D598" s="91"/>
      <c r="E598" s="91"/>
      <c r="F598" s="91"/>
      <c r="G598" s="91"/>
      <c r="H598" s="92"/>
      <c r="I598" s="93">
        <v>3811</v>
      </c>
      <c r="J598" s="94" t="s">
        <v>482</v>
      </c>
      <c r="K598" s="133"/>
      <c r="L598" s="133">
        <v>407500</v>
      </c>
      <c r="M598" s="95"/>
      <c r="O598" s="129"/>
    </row>
    <row r="599" spans="1:15" s="19" customFormat="1" x14ac:dyDescent="0.2">
      <c r="A599" s="27">
        <v>1</v>
      </c>
      <c r="B599" s="27"/>
      <c r="C599" s="27"/>
      <c r="D599" s="27"/>
      <c r="E599" s="27"/>
      <c r="F599" s="27"/>
      <c r="G599" s="27"/>
      <c r="H599" s="28"/>
      <c r="I599" s="37">
        <v>382</v>
      </c>
      <c r="J599" s="44" t="s">
        <v>430</v>
      </c>
      <c r="K599" s="104">
        <v>14000</v>
      </c>
      <c r="L599" s="104">
        <v>13198.16</v>
      </c>
      <c r="M599" s="29">
        <f>AVERAGE(L599/K599)*100</f>
        <v>94.272571428571425</v>
      </c>
      <c r="O599" s="35"/>
    </row>
    <row r="600" spans="1:15" s="96" customFormat="1" x14ac:dyDescent="0.2">
      <c r="A600" s="91"/>
      <c r="B600" s="91"/>
      <c r="C600" s="91"/>
      <c r="D600" s="91"/>
      <c r="E600" s="91"/>
      <c r="F600" s="91"/>
      <c r="G600" s="91"/>
      <c r="H600" s="92"/>
      <c r="I600" s="93">
        <v>3821</v>
      </c>
      <c r="J600" s="94" t="s">
        <v>529</v>
      </c>
      <c r="K600" s="133"/>
      <c r="L600" s="133">
        <v>13198.16</v>
      </c>
      <c r="M600" s="95"/>
      <c r="O600" s="129"/>
    </row>
    <row r="601" spans="1:15" s="19" customFormat="1" x14ac:dyDescent="0.2">
      <c r="A601" s="52">
        <v>1</v>
      </c>
      <c r="B601" s="52"/>
      <c r="C601" s="52"/>
      <c r="D601" s="52"/>
      <c r="E601" s="52" t="s">
        <v>53</v>
      </c>
      <c r="F601" s="52" t="s">
        <v>53</v>
      </c>
      <c r="G601" s="52" t="s">
        <v>53</v>
      </c>
      <c r="H601" s="62" t="s">
        <v>394</v>
      </c>
      <c r="I601" s="62" t="s">
        <v>340</v>
      </c>
      <c r="J601" s="54" t="s">
        <v>341</v>
      </c>
      <c r="K601" s="103">
        <f t="shared" ref="K601:L602" si="52">SUM(K602)</f>
        <v>158750</v>
      </c>
      <c r="L601" s="103">
        <f t="shared" si="52"/>
        <v>158750</v>
      </c>
      <c r="M601" s="55">
        <f>AVERAGE(L601/K601)*100</f>
        <v>100</v>
      </c>
      <c r="O601" s="35"/>
    </row>
    <row r="602" spans="1:15" s="19" customFormat="1" x14ac:dyDescent="0.2">
      <c r="A602" s="27"/>
      <c r="B602" s="27"/>
      <c r="C602" s="27"/>
      <c r="D602" s="27"/>
      <c r="E602" s="27" t="s">
        <v>31</v>
      </c>
      <c r="F602" s="27" t="s">
        <v>31</v>
      </c>
      <c r="G602" s="27" t="s">
        <v>31</v>
      </c>
      <c r="H602" s="28"/>
      <c r="I602" s="37">
        <v>38</v>
      </c>
      <c r="J602" s="34" t="s">
        <v>24</v>
      </c>
      <c r="K602" s="114">
        <f t="shared" si="52"/>
        <v>158750</v>
      </c>
      <c r="L602" s="114">
        <f t="shared" si="52"/>
        <v>158750</v>
      </c>
      <c r="M602" s="29">
        <f>AVERAGE(L602/K602)*100</f>
        <v>100</v>
      </c>
      <c r="O602" s="35"/>
    </row>
    <row r="603" spans="1:15" s="19" customFormat="1" x14ac:dyDescent="0.2">
      <c r="A603" s="27">
        <v>1</v>
      </c>
      <c r="B603" s="27"/>
      <c r="C603" s="27"/>
      <c r="D603" s="27"/>
      <c r="E603" s="27" t="s">
        <v>31</v>
      </c>
      <c r="F603" s="27" t="s">
        <v>31</v>
      </c>
      <c r="G603" s="27" t="s">
        <v>31</v>
      </c>
      <c r="H603" s="28"/>
      <c r="I603" s="37">
        <v>382</v>
      </c>
      <c r="J603" s="40" t="s">
        <v>26</v>
      </c>
      <c r="K603" s="104">
        <v>158750</v>
      </c>
      <c r="L603" s="104">
        <v>158750</v>
      </c>
      <c r="M603" s="29">
        <f>AVERAGE(L603/K603)*100</f>
        <v>100</v>
      </c>
      <c r="O603" s="35"/>
    </row>
    <row r="604" spans="1:15" s="96" customFormat="1" x14ac:dyDescent="0.2">
      <c r="A604" s="91"/>
      <c r="B604" s="91"/>
      <c r="C604" s="91"/>
      <c r="D604" s="91"/>
      <c r="E604" s="91"/>
      <c r="F604" s="91"/>
      <c r="G604" s="91"/>
      <c r="H604" s="92"/>
      <c r="I604" s="93">
        <v>3821</v>
      </c>
      <c r="J604" s="94" t="s">
        <v>529</v>
      </c>
      <c r="K604" s="133"/>
      <c r="L604" s="133">
        <v>158750</v>
      </c>
      <c r="M604" s="95"/>
      <c r="O604" s="129"/>
    </row>
    <row r="605" spans="1:15" s="19" customFormat="1" x14ac:dyDescent="0.2">
      <c r="A605" s="73">
        <v>1</v>
      </c>
      <c r="B605" s="67"/>
      <c r="C605" s="67"/>
      <c r="D605" s="67"/>
      <c r="E605" s="67" t="s">
        <v>53</v>
      </c>
      <c r="F605" s="67" t="s">
        <v>53</v>
      </c>
      <c r="G605" s="67" t="s">
        <v>53</v>
      </c>
      <c r="H605" s="68"/>
      <c r="I605" s="72" t="s">
        <v>342</v>
      </c>
      <c r="J605" s="70" t="s">
        <v>343</v>
      </c>
      <c r="K605" s="109">
        <f>SUM(K606+K610)</f>
        <v>25000</v>
      </c>
      <c r="L605" s="109">
        <f>SUM(L606+L610)</f>
        <v>25000</v>
      </c>
      <c r="M605" s="60">
        <f>AVERAGE(L605/K605)*100</f>
        <v>100</v>
      </c>
      <c r="O605" s="35"/>
    </row>
    <row r="606" spans="1:15" s="19" customFormat="1" x14ac:dyDescent="0.2">
      <c r="A606" s="52">
        <v>1</v>
      </c>
      <c r="B606" s="52"/>
      <c r="C606" s="52"/>
      <c r="D606" s="52"/>
      <c r="E606" s="52" t="s">
        <v>53</v>
      </c>
      <c r="F606" s="52" t="s">
        <v>53</v>
      </c>
      <c r="G606" s="52" t="s">
        <v>53</v>
      </c>
      <c r="H606" s="62" t="s">
        <v>395</v>
      </c>
      <c r="I606" s="62" t="s">
        <v>344</v>
      </c>
      <c r="J606" s="54" t="s">
        <v>345</v>
      </c>
      <c r="K606" s="103">
        <f>SUM(K607)</f>
        <v>12000</v>
      </c>
      <c r="L606" s="103">
        <f>SUM(L607)</f>
        <v>12000</v>
      </c>
      <c r="M606" s="55">
        <f>AVERAGE(L606/K606)*100</f>
        <v>100</v>
      </c>
      <c r="O606" s="35"/>
    </row>
    <row r="607" spans="1:15" s="35" customFormat="1" x14ac:dyDescent="0.2">
      <c r="A607" s="32"/>
      <c r="B607" s="32"/>
      <c r="C607" s="32"/>
      <c r="D607" s="32"/>
      <c r="E607" s="32"/>
      <c r="F607" s="32"/>
      <c r="G607" s="32"/>
      <c r="H607" s="42"/>
      <c r="I607" s="37">
        <v>32</v>
      </c>
      <c r="J607" s="40" t="s">
        <v>12</v>
      </c>
      <c r="K607" s="114">
        <f>SUM(K608)</f>
        <v>12000</v>
      </c>
      <c r="L607" s="114">
        <f>SUM(L608)</f>
        <v>12000</v>
      </c>
      <c r="M607" s="29">
        <f>AVERAGE(L607/K607)*100</f>
        <v>100</v>
      </c>
    </row>
    <row r="608" spans="1:15" s="35" customFormat="1" x14ac:dyDescent="0.2">
      <c r="A608" s="32">
        <v>1</v>
      </c>
      <c r="B608" s="32"/>
      <c r="C608" s="32"/>
      <c r="D608" s="32"/>
      <c r="E608" s="32"/>
      <c r="F608" s="32"/>
      <c r="G608" s="32"/>
      <c r="H608" s="42"/>
      <c r="I608" s="37">
        <v>323</v>
      </c>
      <c r="J608" s="34" t="s">
        <v>15</v>
      </c>
      <c r="K608" s="119">
        <v>12000</v>
      </c>
      <c r="L608" s="119">
        <v>12000</v>
      </c>
      <c r="M608" s="29">
        <f>AVERAGE(L608/K608)*100</f>
        <v>100</v>
      </c>
    </row>
    <row r="609" spans="1:15" s="129" customFormat="1" x14ac:dyDescent="0.2">
      <c r="A609" s="131"/>
      <c r="B609" s="131"/>
      <c r="C609" s="131"/>
      <c r="D609" s="131"/>
      <c r="E609" s="131"/>
      <c r="F609" s="131"/>
      <c r="G609" s="131"/>
      <c r="H609" s="128"/>
      <c r="I609" s="93">
        <v>3237</v>
      </c>
      <c r="J609" s="125" t="s">
        <v>487</v>
      </c>
      <c r="K609" s="132"/>
      <c r="L609" s="132">
        <v>12000</v>
      </c>
      <c r="M609" s="95"/>
    </row>
    <row r="610" spans="1:15" s="19" customFormat="1" x14ac:dyDescent="0.2">
      <c r="A610" s="52">
        <v>1</v>
      </c>
      <c r="B610" s="52"/>
      <c r="C610" s="52"/>
      <c r="D610" s="52"/>
      <c r="E610" s="52" t="s">
        <v>53</v>
      </c>
      <c r="F610" s="52" t="s">
        <v>53</v>
      </c>
      <c r="G610" s="52" t="s">
        <v>53</v>
      </c>
      <c r="H610" s="62" t="s">
        <v>395</v>
      </c>
      <c r="I610" s="62" t="s">
        <v>346</v>
      </c>
      <c r="J610" s="54" t="s">
        <v>347</v>
      </c>
      <c r="K610" s="103">
        <f>SUM(K611)</f>
        <v>13000</v>
      </c>
      <c r="L610" s="103">
        <f>SUM(L611)</f>
        <v>13000</v>
      </c>
      <c r="M610" s="55">
        <f>AVERAGE(L610/K610)*100</f>
        <v>100</v>
      </c>
      <c r="O610" s="35"/>
    </row>
    <row r="611" spans="1:15" s="19" customFormat="1" x14ac:dyDescent="0.2">
      <c r="A611" s="27"/>
      <c r="B611" s="27"/>
      <c r="C611" s="27"/>
      <c r="D611" s="27"/>
      <c r="E611" s="27" t="s">
        <v>31</v>
      </c>
      <c r="F611" s="27" t="s">
        <v>31</v>
      </c>
      <c r="G611" s="27" t="s">
        <v>31</v>
      </c>
      <c r="H611" s="28"/>
      <c r="I611" s="37">
        <v>38</v>
      </c>
      <c r="J611" s="34" t="s">
        <v>24</v>
      </c>
      <c r="K611" s="114">
        <f>SUM(K612)</f>
        <v>13000</v>
      </c>
      <c r="L611" s="114">
        <f>SUM(L612)</f>
        <v>13000</v>
      </c>
      <c r="M611" s="29">
        <f>AVERAGE(L611/K611)*100</f>
        <v>100</v>
      </c>
      <c r="O611" s="35"/>
    </row>
    <row r="612" spans="1:15" s="19" customFormat="1" x14ac:dyDescent="0.2">
      <c r="A612" s="27">
        <v>1</v>
      </c>
      <c r="B612" s="27"/>
      <c r="C612" s="27"/>
      <c r="D612" s="27"/>
      <c r="E612" s="27" t="s">
        <v>31</v>
      </c>
      <c r="F612" s="27" t="s">
        <v>31</v>
      </c>
      <c r="G612" s="27" t="s">
        <v>31</v>
      </c>
      <c r="H612" s="28"/>
      <c r="I612" s="37">
        <v>381</v>
      </c>
      <c r="J612" s="34" t="s">
        <v>25</v>
      </c>
      <c r="K612" s="104">
        <v>13000</v>
      </c>
      <c r="L612" s="104">
        <v>13000</v>
      </c>
      <c r="M612" s="29">
        <f>AVERAGE(L612/K612)*100</f>
        <v>100</v>
      </c>
      <c r="O612" s="35"/>
    </row>
    <row r="613" spans="1:15" s="96" customFormat="1" x14ac:dyDescent="0.2">
      <c r="A613" s="91"/>
      <c r="B613" s="91"/>
      <c r="C613" s="91"/>
      <c r="D613" s="91"/>
      <c r="E613" s="91"/>
      <c r="F613" s="91"/>
      <c r="G613" s="91"/>
      <c r="H613" s="92"/>
      <c r="I613" s="93">
        <v>3811</v>
      </c>
      <c r="J613" s="125" t="s">
        <v>482</v>
      </c>
      <c r="K613" s="133"/>
      <c r="L613" s="133">
        <v>13000</v>
      </c>
      <c r="M613" s="95"/>
      <c r="O613" s="129"/>
    </row>
    <row r="614" spans="1:15" s="19" customFormat="1" x14ac:dyDescent="0.2">
      <c r="A614" s="46"/>
      <c r="B614" s="46"/>
      <c r="C614" s="46"/>
      <c r="D614" s="46"/>
      <c r="E614" s="46"/>
      <c r="F614" s="46"/>
      <c r="G614" s="46"/>
      <c r="H614" s="47"/>
      <c r="I614" s="51" t="s">
        <v>348</v>
      </c>
      <c r="J614" s="49"/>
      <c r="K614" s="101">
        <f>SUM(K616+K655+K660)</f>
        <v>741850</v>
      </c>
      <c r="L614" s="101">
        <f>SUM(L616+L655+L660)</f>
        <v>624863.15</v>
      </c>
      <c r="M614" s="50">
        <f t="shared" ref="M614:M615" si="53">AVERAGE(L614/K614)*100</f>
        <v>84.230390240614682</v>
      </c>
      <c r="O614" s="35"/>
    </row>
    <row r="615" spans="1:15" s="19" customFormat="1" x14ac:dyDescent="0.2">
      <c r="A615" s="46"/>
      <c r="B615" s="46"/>
      <c r="C615" s="46"/>
      <c r="D615" s="46"/>
      <c r="E615" s="46"/>
      <c r="F615" s="46"/>
      <c r="G615" s="46"/>
      <c r="H615" s="75" t="s">
        <v>417</v>
      </c>
      <c r="I615" s="51" t="s">
        <v>349</v>
      </c>
      <c r="J615" s="49"/>
      <c r="K615" s="101">
        <f>SUM(K617+K621+K626+K631+K635+K639+K643+K647+K651+K656+K661)</f>
        <v>741850</v>
      </c>
      <c r="L615" s="101">
        <f>SUM(L617+L621+L626+L631+L635+L639+L643+L647+L651+L656+L661)</f>
        <v>624863.15</v>
      </c>
      <c r="M615" s="50">
        <f t="shared" si="53"/>
        <v>84.230390240614682</v>
      </c>
      <c r="O615" s="35"/>
    </row>
    <row r="616" spans="1:15" s="19" customFormat="1" x14ac:dyDescent="0.2">
      <c r="A616" s="73">
        <v>1</v>
      </c>
      <c r="B616" s="67"/>
      <c r="C616" s="67"/>
      <c r="D616" s="67"/>
      <c r="E616" s="67" t="s">
        <v>53</v>
      </c>
      <c r="F616" s="67" t="s">
        <v>53</v>
      </c>
      <c r="G616" s="67" t="s">
        <v>53</v>
      </c>
      <c r="H616" s="68"/>
      <c r="I616" s="72" t="s">
        <v>350</v>
      </c>
      <c r="J616" s="70" t="s">
        <v>351</v>
      </c>
      <c r="K616" s="109">
        <f>SUM(K617+K621+K626+K631+K635+K639+K643+K647+K651)</f>
        <v>458450</v>
      </c>
      <c r="L616" s="109">
        <f>SUM(L617+L621+L626+L631+L635+L639+L643+L647+L651)</f>
        <v>353347.27</v>
      </c>
      <c r="M616" s="60">
        <f>AVERAGE(L616/K616)*100</f>
        <v>77.074330897589704</v>
      </c>
      <c r="O616" s="35"/>
    </row>
    <row r="617" spans="1:15" s="19" customFormat="1" x14ac:dyDescent="0.2">
      <c r="A617" s="52">
        <v>1</v>
      </c>
      <c r="B617" s="52"/>
      <c r="C617" s="52"/>
      <c r="D617" s="52"/>
      <c r="E617" s="52" t="s">
        <v>53</v>
      </c>
      <c r="F617" s="52" t="s">
        <v>53</v>
      </c>
      <c r="G617" s="52" t="s">
        <v>53</v>
      </c>
      <c r="H617" s="62" t="s">
        <v>125</v>
      </c>
      <c r="I617" s="62" t="s">
        <v>352</v>
      </c>
      <c r="J617" s="54" t="s">
        <v>353</v>
      </c>
      <c r="K617" s="103">
        <f t="shared" ref="K617:L618" si="54">SUM(K618)</f>
        <v>50000</v>
      </c>
      <c r="L617" s="103">
        <f t="shared" si="54"/>
        <v>41033.410000000003</v>
      </c>
      <c r="M617" s="55">
        <f>AVERAGE(L617/K617)*100</f>
        <v>82.066820000000007</v>
      </c>
      <c r="O617" s="35"/>
    </row>
    <row r="618" spans="1:15" s="19" customFormat="1" x14ac:dyDescent="0.2">
      <c r="A618" s="27"/>
      <c r="B618" s="27"/>
      <c r="C618" s="27"/>
      <c r="D618" s="27"/>
      <c r="E618" s="27" t="s">
        <v>31</v>
      </c>
      <c r="F618" s="27" t="s">
        <v>31</v>
      </c>
      <c r="G618" s="27" t="s">
        <v>31</v>
      </c>
      <c r="H618" s="28"/>
      <c r="I618" s="37">
        <v>37</v>
      </c>
      <c r="J618" s="40" t="s">
        <v>22</v>
      </c>
      <c r="K618" s="114">
        <f t="shared" si="54"/>
        <v>50000</v>
      </c>
      <c r="L618" s="114">
        <f t="shared" si="54"/>
        <v>41033.410000000003</v>
      </c>
      <c r="M618" s="29">
        <f>AVERAGE(L618/K618)*100</f>
        <v>82.066820000000007</v>
      </c>
      <c r="O618" s="35"/>
    </row>
    <row r="619" spans="1:15" s="19" customFormat="1" x14ac:dyDescent="0.2">
      <c r="A619" s="27">
        <v>1</v>
      </c>
      <c r="B619" s="27"/>
      <c r="C619" s="27"/>
      <c r="D619" s="27"/>
      <c r="E619" s="27" t="s">
        <v>31</v>
      </c>
      <c r="F619" s="27" t="s">
        <v>31</v>
      </c>
      <c r="G619" s="27" t="s">
        <v>31</v>
      </c>
      <c r="H619" s="28"/>
      <c r="I619" s="37">
        <v>372</v>
      </c>
      <c r="J619" s="40" t="s">
        <v>23</v>
      </c>
      <c r="K619" s="104">
        <v>50000</v>
      </c>
      <c r="L619" s="104">
        <v>41033.410000000003</v>
      </c>
      <c r="M619" s="29">
        <f>AVERAGE(L619/K619)*100</f>
        <v>82.066820000000007</v>
      </c>
      <c r="O619" s="35"/>
    </row>
    <row r="620" spans="1:15" s="96" customFormat="1" x14ac:dyDescent="0.2">
      <c r="A620" s="91"/>
      <c r="B620" s="91"/>
      <c r="C620" s="91"/>
      <c r="D620" s="91"/>
      <c r="E620" s="91"/>
      <c r="F620" s="91"/>
      <c r="G620" s="91"/>
      <c r="H620" s="92"/>
      <c r="I620" s="93">
        <v>3722</v>
      </c>
      <c r="J620" s="94" t="s">
        <v>530</v>
      </c>
      <c r="K620" s="133"/>
      <c r="L620" s="133">
        <v>41033.410000000003</v>
      </c>
      <c r="M620" s="95"/>
      <c r="O620" s="129"/>
    </row>
    <row r="621" spans="1:15" s="19" customFormat="1" x14ac:dyDescent="0.2">
      <c r="A621" s="52">
        <v>1</v>
      </c>
      <c r="B621" s="52"/>
      <c r="C621" s="52"/>
      <c r="D621" s="52"/>
      <c r="E621" s="52" t="s">
        <v>53</v>
      </c>
      <c r="F621" s="52" t="s">
        <v>53</v>
      </c>
      <c r="G621" s="52" t="s">
        <v>53</v>
      </c>
      <c r="H621" s="62" t="s">
        <v>123</v>
      </c>
      <c r="I621" s="62" t="s">
        <v>354</v>
      </c>
      <c r="J621" s="54" t="s">
        <v>355</v>
      </c>
      <c r="K621" s="103">
        <f t="shared" ref="K621:L622" si="55">SUM(K622)</f>
        <v>100000</v>
      </c>
      <c r="L621" s="103">
        <f t="shared" si="55"/>
        <v>86624.639999999999</v>
      </c>
      <c r="M621" s="55">
        <f>AVERAGE(L621/K621)*100</f>
        <v>86.624639999999999</v>
      </c>
      <c r="O621" s="35"/>
    </row>
    <row r="622" spans="1:15" s="19" customFormat="1" x14ac:dyDescent="0.2">
      <c r="A622" s="27"/>
      <c r="B622" s="27"/>
      <c r="C622" s="27"/>
      <c r="D622" s="27"/>
      <c r="E622" s="27" t="s">
        <v>31</v>
      </c>
      <c r="F622" s="27" t="s">
        <v>31</v>
      </c>
      <c r="G622" s="27" t="s">
        <v>31</v>
      </c>
      <c r="H622" s="28"/>
      <c r="I622" s="37">
        <v>37</v>
      </c>
      <c r="J622" s="40" t="s">
        <v>22</v>
      </c>
      <c r="K622" s="114">
        <f t="shared" si="55"/>
        <v>100000</v>
      </c>
      <c r="L622" s="114">
        <f t="shared" si="55"/>
        <v>86624.639999999999</v>
      </c>
      <c r="M622" s="29">
        <f>AVERAGE(L622/K622)*100</f>
        <v>86.624639999999999</v>
      </c>
      <c r="O622" s="35"/>
    </row>
    <row r="623" spans="1:15" s="19" customFormat="1" x14ac:dyDescent="0.2">
      <c r="A623" s="27">
        <v>1</v>
      </c>
      <c r="B623" s="27"/>
      <c r="C623" s="27"/>
      <c r="D623" s="27"/>
      <c r="E623" s="27" t="s">
        <v>31</v>
      </c>
      <c r="F623" s="27" t="s">
        <v>31</v>
      </c>
      <c r="G623" s="27" t="s">
        <v>31</v>
      </c>
      <c r="H623" s="28"/>
      <c r="I623" s="37">
        <v>372</v>
      </c>
      <c r="J623" s="40" t="s">
        <v>23</v>
      </c>
      <c r="K623" s="104">
        <v>100000</v>
      </c>
      <c r="L623" s="104">
        <f>SUM(L624:L625)</f>
        <v>86624.639999999999</v>
      </c>
      <c r="M623" s="29">
        <f>AVERAGE(L623/K623)*100</f>
        <v>86.624639999999999</v>
      </c>
      <c r="O623" s="35"/>
    </row>
    <row r="624" spans="1:15" s="96" customFormat="1" x14ac:dyDescent="0.2">
      <c r="A624" s="91"/>
      <c r="B624" s="91"/>
      <c r="C624" s="91"/>
      <c r="D624" s="91"/>
      <c r="E624" s="91"/>
      <c r="F624" s="91"/>
      <c r="G624" s="91"/>
      <c r="H624" s="92"/>
      <c r="I624" s="93">
        <v>3721</v>
      </c>
      <c r="J624" s="94" t="s">
        <v>535</v>
      </c>
      <c r="K624" s="133"/>
      <c r="L624" s="133">
        <v>5500</v>
      </c>
      <c r="M624" s="95"/>
      <c r="O624" s="129"/>
    </row>
    <row r="625" spans="1:15" s="96" customFormat="1" x14ac:dyDescent="0.2">
      <c r="A625" s="91"/>
      <c r="B625" s="91"/>
      <c r="C625" s="91"/>
      <c r="D625" s="91"/>
      <c r="E625" s="91"/>
      <c r="F625" s="91"/>
      <c r="G625" s="91"/>
      <c r="H625" s="92"/>
      <c r="I625" s="93">
        <v>3722</v>
      </c>
      <c r="J625" s="94" t="s">
        <v>530</v>
      </c>
      <c r="K625" s="133"/>
      <c r="L625" s="133">
        <v>81124.639999999999</v>
      </c>
      <c r="M625" s="95"/>
      <c r="O625" s="129"/>
    </row>
    <row r="626" spans="1:15" s="19" customFormat="1" x14ac:dyDescent="0.2">
      <c r="A626" s="52">
        <v>1</v>
      </c>
      <c r="B626" s="52"/>
      <c r="C626" s="52"/>
      <c r="D626" s="52"/>
      <c r="E626" s="52" t="s">
        <v>53</v>
      </c>
      <c r="F626" s="52" t="s">
        <v>53</v>
      </c>
      <c r="G626" s="52" t="s">
        <v>53</v>
      </c>
      <c r="H626" s="62" t="s">
        <v>123</v>
      </c>
      <c r="I626" s="62" t="s">
        <v>356</v>
      </c>
      <c r="J626" s="54" t="s">
        <v>357</v>
      </c>
      <c r="K626" s="103">
        <f t="shared" ref="K626:L627" si="56">SUM(K627)</f>
        <v>25000</v>
      </c>
      <c r="L626" s="103">
        <f t="shared" si="56"/>
        <v>17139.22</v>
      </c>
      <c r="M626" s="55">
        <f>AVERAGE(L626/K626)*100</f>
        <v>68.556880000000007</v>
      </c>
      <c r="O626" s="35"/>
    </row>
    <row r="627" spans="1:15" s="19" customFormat="1" x14ac:dyDescent="0.2">
      <c r="A627" s="27"/>
      <c r="B627" s="27"/>
      <c r="C627" s="27"/>
      <c r="D627" s="27"/>
      <c r="E627" s="27" t="s">
        <v>31</v>
      </c>
      <c r="F627" s="27" t="s">
        <v>31</v>
      </c>
      <c r="G627" s="27" t="s">
        <v>31</v>
      </c>
      <c r="H627" s="28"/>
      <c r="I627" s="37">
        <v>37</v>
      </c>
      <c r="J627" s="40" t="s">
        <v>22</v>
      </c>
      <c r="K627" s="114">
        <f t="shared" si="56"/>
        <v>25000</v>
      </c>
      <c r="L627" s="114">
        <f t="shared" si="56"/>
        <v>17139.22</v>
      </c>
      <c r="M627" s="29">
        <f>AVERAGE(L627/K627)*100</f>
        <v>68.556880000000007</v>
      </c>
      <c r="O627" s="35"/>
    </row>
    <row r="628" spans="1:15" s="19" customFormat="1" x14ac:dyDescent="0.2">
      <c r="A628" s="27">
        <v>1</v>
      </c>
      <c r="B628" s="27"/>
      <c r="C628" s="27"/>
      <c r="D628" s="27"/>
      <c r="E628" s="27" t="s">
        <v>31</v>
      </c>
      <c r="F628" s="27" t="s">
        <v>31</v>
      </c>
      <c r="G628" s="27" t="s">
        <v>31</v>
      </c>
      <c r="H628" s="28"/>
      <c r="I628" s="37">
        <v>372</v>
      </c>
      <c r="J628" s="40" t="s">
        <v>23</v>
      </c>
      <c r="K628" s="104">
        <v>25000</v>
      </c>
      <c r="L628" s="104">
        <f>SUM(L629:L630)</f>
        <v>17139.22</v>
      </c>
      <c r="M628" s="29">
        <f>AVERAGE(L628/K628)*100</f>
        <v>68.556880000000007</v>
      </c>
      <c r="O628" s="35"/>
    </row>
    <row r="629" spans="1:15" s="96" customFormat="1" x14ac:dyDescent="0.2">
      <c r="A629" s="91"/>
      <c r="B629" s="91"/>
      <c r="C629" s="91"/>
      <c r="D629" s="91"/>
      <c r="E629" s="91"/>
      <c r="F629" s="91"/>
      <c r="G629" s="91"/>
      <c r="H629" s="92"/>
      <c r="I629" s="93">
        <v>3721</v>
      </c>
      <c r="J629" s="94" t="s">
        <v>535</v>
      </c>
      <c r="K629" s="133"/>
      <c r="L629" s="196">
        <v>6140</v>
      </c>
      <c r="M629" s="95"/>
      <c r="O629" s="129"/>
    </row>
    <row r="630" spans="1:15" s="96" customFormat="1" x14ac:dyDescent="0.2">
      <c r="A630" s="91"/>
      <c r="B630" s="91"/>
      <c r="C630" s="91"/>
      <c r="D630" s="91"/>
      <c r="E630" s="91"/>
      <c r="F630" s="91"/>
      <c r="G630" s="91"/>
      <c r="H630" s="92"/>
      <c r="I630" s="93">
        <v>3722</v>
      </c>
      <c r="J630" s="94" t="s">
        <v>530</v>
      </c>
      <c r="K630" s="133"/>
      <c r="L630" s="133">
        <v>10999.22</v>
      </c>
      <c r="M630" s="95"/>
      <c r="O630" s="129"/>
    </row>
    <row r="631" spans="1:15" s="19" customFormat="1" x14ac:dyDescent="0.2">
      <c r="A631" s="52"/>
      <c r="B631" s="52"/>
      <c r="C631" s="52"/>
      <c r="D631" s="52">
        <v>4</v>
      </c>
      <c r="E631" s="52" t="s">
        <v>53</v>
      </c>
      <c r="F631" s="52" t="s">
        <v>53</v>
      </c>
      <c r="G631" s="52" t="s">
        <v>53</v>
      </c>
      <c r="H631" s="62" t="s">
        <v>125</v>
      </c>
      <c r="I631" s="62" t="s">
        <v>358</v>
      </c>
      <c r="J631" s="54" t="s">
        <v>359</v>
      </c>
      <c r="K631" s="103">
        <f t="shared" ref="K631:L632" si="57">SUM(K632)</f>
        <v>48450</v>
      </c>
      <c r="L631" s="103">
        <f t="shared" si="57"/>
        <v>48450</v>
      </c>
      <c r="M631" s="55">
        <f>AVERAGE(L631/K631)*100</f>
        <v>100</v>
      </c>
      <c r="O631" s="35"/>
    </row>
    <row r="632" spans="1:15" s="19" customFormat="1" x14ac:dyDescent="0.2">
      <c r="A632" s="27"/>
      <c r="B632" s="27"/>
      <c r="C632" s="27"/>
      <c r="D632" s="27"/>
      <c r="E632" s="27" t="s">
        <v>31</v>
      </c>
      <c r="F632" s="27" t="s">
        <v>31</v>
      </c>
      <c r="G632" s="27" t="s">
        <v>31</v>
      </c>
      <c r="H632" s="28"/>
      <c r="I632" s="37">
        <v>37</v>
      </c>
      <c r="J632" s="40" t="s">
        <v>22</v>
      </c>
      <c r="K632" s="114">
        <f t="shared" si="57"/>
        <v>48450</v>
      </c>
      <c r="L632" s="114">
        <f t="shared" si="57"/>
        <v>48450</v>
      </c>
      <c r="M632" s="29">
        <f>AVERAGE(L632/K632)*100</f>
        <v>100</v>
      </c>
      <c r="O632" s="35"/>
    </row>
    <row r="633" spans="1:15" s="19" customFormat="1" x14ac:dyDescent="0.2">
      <c r="A633" s="27"/>
      <c r="B633" s="27"/>
      <c r="C633" s="27"/>
      <c r="D633" s="27">
        <v>4</v>
      </c>
      <c r="E633" s="27" t="s">
        <v>31</v>
      </c>
      <c r="F633" s="27" t="s">
        <v>31</v>
      </c>
      <c r="G633" s="27" t="s">
        <v>31</v>
      </c>
      <c r="H633" s="28"/>
      <c r="I633" s="37">
        <v>372</v>
      </c>
      <c r="J633" s="40" t="s">
        <v>23</v>
      </c>
      <c r="K633" s="104">
        <v>48450</v>
      </c>
      <c r="L633" s="104">
        <v>48450</v>
      </c>
      <c r="M633" s="29">
        <f>AVERAGE(L633/K633)*100</f>
        <v>100</v>
      </c>
      <c r="O633" s="35"/>
    </row>
    <row r="634" spans="1:15" s="96" customFormat="1" x14ac:dyDescent="0.2">
      <c r="A634" s="91"/>
      <c r="B634" s="91"/>
      <c r="C634" s="91"/>
      <c r="D634" s="91"/>
      <c r="E634" s="91"/>
      <c r="F634" s="91"/>
      <c r="G634" s="91"/>
      <c r="H634" s="92"/>
      <c r="I634" s="93">
        <v>3722</v>
      </c>
      <c r="J634" s="94" t="s">
        <v>530</v>
      </c>
      <c r="K634" s="133"/>
      <c r="L634" s="133">
        <v>48450</v>
      </c>
      <c r="M634" s="95"/>
      <c r="O634" s="129"/>
    </row>
    <row r="635" spans="1:15" s="19" customFormat="1" x14ac:dyDescent="0.2">
      <c r="A635" s="52">
        <v>1</v>
      </c>
      <c r="B635" s="52"/>
      <c r="C635" s="52"/>
      <c r="D635" s="52"/>
      <c r="E635" s="52" t="s">
        <v>53</v>
      </c>
      <c r="F635" s="52" t="s">
        <v>53</v>
      </c>
      <c r="G635" s="52" t="s">
        <v>53</v>
      </c>
      <c r="H635" s="62" t="s">
        <v>123</v>
      </c>
      <c r="I635" s="62" t="s">
        <v>360</v>
      </c>
      <c r="J635" s="54" t="s">
        <v>361</v>
      </c>
      <c r="K635" s="103">
        <f t="shared" ref="K635:L636" si="58">SUM(K636)</f>
        <v>110000</v>
      </c>
      <c r="L635" s="103">
        <f t="shared" si="58"/>
        <v>91500</v>
      </c>
      <c r="M635" s="55">
        <f>AVERAGE(L635/K635)*100</f>
        <v>83.181818181818173</v>
      </c>
      <c r="O635" s="35"/>
    </row>
    <row r="636" spans="1:15" s="19" customFormat="1" x14ac:dyDescent="0.2">
      <c r="A636" s="27"/>
      <c r="B636" s="27"/>
      <c r="C636" s="27"/>
      <c r="D636" s="27"/>
      <c r="E636" s="27" t="s">
        <v>31</v>
      </c>
      <c r="F636" s="27" t="s">
        <v>31</v>
      </c>
      <c r="G636" s="27" t="s">
        <v>31</v>
      </c>
      <c r="H636" s="28"/>
      <c r="I636" s="37">
        <v>37</v>
      </c>
      <c r="J636" s="40" t="s">
        <v>22</v>
      </c>
      <c r="K636" s="114">
        <f t="shared" si="58"/>
        <v>110000</v>
      </c>
      <c r="L636" s="114">
        <f t="shared" si="58"/>
        <v>91500</v>
      </c>
      <c r="M636" s="29">
        <f>AVERAGE(L636/K636)*100</f>
        <v>83.181818181818173</v>
      </c>
      <c r="O636" s="35"/>
    </row>
    <row r="637" spans="1:15" s="19" customFormat="1" x14ac:dyDescent="0.2">
      <c r="A637" s="27">
        <v>1</v>
      </c>
      <c r="B637" s="27"/>
      <c r="C637" s="27"/>
      <c r="D637" s="27"/>
      <c r="E637" s="27" t="s">
        <v>31</v>
      </c>
      <c r="F637" s="27" t="s">
        <v>31</v>
      </c>
      <c r="G637" s="27" t="s">
        <v>31</v>
      </c>
      <c r="H637" s="28"/>
      <c r="I637" s="37">
        <v>372</v>
      </c>
      <c r="J637" s="40" t="s">
        <v>23</v>
      </c>
      <c r="K637" s="104">
        <v>110000</v>
      </c>
      <c r="L637" s="104">
        <v>91500</v>
      </c>
      <c r="M637" s="29">
        <f>AVERAGE(L637/K637)*100</f>
        <v>83.181818181818173</v>
      </c>
      <c r="O637" s="35"/>
    </row>
    <row r="638" spans="1:15" s="96" customFormat="1" x14ac:dyDescent="0.2">
      <c r="A638" s="91"/>
      <c r="B638" s="91"/>
      <c r="C638" s="91"/>
      <c r="D638" s="91"/>
      <c r="E638" s="91"/>
      <c r="F638" s="91"/>
      <c r="G638" s="91"/>
      <c r="H638" s="92"/>
      <c r="I638" s="93">
        <v>3721</v>
      </c>
      <c r="J638" s="94" t="s">
        <v>535</v>
      </c>
      <c r="K638" s="133"/>
      <c r="L638" s="196">
        <v>91500</v>
      </c>
      <c r="M638" s="95"/>
      <c r="O638" s="129"/>
    </row>
    <row r="639" spans="1:15" s="19" customFormat="1" x14ac:dyDescent="0.2">
      <c r="A639" s="52">
        <v>1</v>
      </c>
      <c r="B639" s="52"/>
      <c r="C639" s="52"/>
      <c r="D639" s="52"/>
      <c r="E639" s="52" t="s">
        <v>53</v>
      </c>
      <c r="F639" s="52" t="s">
        <v>53</v>
      </c>
      <c r="G639" s="52" t="s">
        <v>53</v>
      </c>
      <c r="H639" s="62" t="s">
        <v>123</v>
      </c>
      <c r="I639" s="62" t="s">
        <v>362</v>
      </c>
      <c r="J639" s="54" t="s">
        <v>363</v>
      </c>
      <c r="K639" s="103">
        <f>SUM(K640)</f>
        <v>70000</v>
      </c>
      <c r="L639" s="103">
        <f>SUM(L640)</f>
        <v>43600</v>
      </c>
      <c r="M639" s="55">
        <f>AVERAGE(L639/K639)*100</f>
        <v>62.285714285714292</v>
      </c>
      <c r="O639" s="35"/>
    </row>
    <row r="640" spans="1:15" s="19" customFormat="1" x14ac:dyDescent="0.2">
      <c r="A640" s="27"/>
      <c r="B640" s="27"/>
      <c r="C640" s="27"/>
      <c r="D640" s="27"/>
      <c r="E640" s="27" t="s">
        <v>31</v>
      </c>
      <c r="F640" s="27" t="s">
        <v>31</v>
      </c>
      <c r="G640" s="27" t="s">
        <v>31</v>
      </c>
      <c r="H640" s="28"/>
      <c r="I640" s="37">
        <v>37</v>
      </c>
      <c r="J640" s="40" t="s">
        <v>22</v>
      </c>
      <c r="K640" s="114">
        <f>SUM(K641)</f>
        <v>70000</v>
      </c>
      <c r="L640" s="114">
        <f>SUM(L641)</f>
        <v>43600</v>
      </c>
      <c r="M640" s="29">
        <f>AVERAGE(L640/K640)*100</f>
        <v>62.285714285714292</v>
      </c>
      <c r="O640" s="35"/>
    </row>
    <row r="641" spans="1:15" s="19" customFormat="1" x14ac:dyDescent="0.2">
      <c r="A641" s="27">
        <v>1</v>
      </c>
      <c r="B641" s="27"/>
      <c r="C641" s="27"/>
      <c r="D641" s="27"/>
      <c r="E641" s="27" t="s">
        <v>31</v>
      </c>
      <c r="F641" s="27" t="s">
        <v>31</v>
      </c>
      <c r="G641" s="27" t="s">
        <v>31</v>
      </c>
      <c r="H641" s="28"/>
      <c r="I641" s="37">
        <v>372</v>
      </c>
      <c r="J641" s="40" t="s">
        <v>23</v>
      </c>
      <c r="K641" s="104">
        <v>70000</v>
      </c>
      <c r="L641" s="104">
        <v>43600</v>
      </c>
      <c r="M641" s="29">
        <f>AVERAGE(L641/K641)*100</f>
        <v>62.285714285714292</v>
      </c>
      <c r="O641" s="35"/>
    </row>
    <row r="642" spans="1:15" s="96" customFormat="1" x14ac:dyDescent="0.2">
      <c r="A642" s="91"/>
      <c r="B642" s="91"/>
      <c r="C642" s="91"/>
      <c r="D642" s="91"/>
      <c r="E642" s="91"/>
      <c r="F642" s="91"/>
      <c r="G642" s="91"/>
      <c r="H642" s="92"/>
      <c r="I642" s="93">
        <v>3721</v>
      </c>
      <c r="J642" s="94" t="s">
        <v>535</v>
      </c>
      <c r="K642" s="133"/>
      <c r="L642" s="196">
        <v>43600</v>
      </c>
      <c r="M642" s="95"/>
      <c r="O642" s="129"/>
    </row>
    <row r="643" spans="1:15" s="19" customFormat="1" x14ac:dyDescent="0.2">
      <c r="A643" s="52">
        <v>1</v>
      </c>
      <c r="B643" s="52"/>
      <c r="C643" s="52"/>
      <c r="D643" s="52"/>
      <c r="E643" s="52" t="s">
        <v>53</v>
      </c>
      <c r="F643" s="52" t="s">
        <v>53</v>
      </c>
      <c r="G643" s="52" t="s">
        <v>53</v>
      </c>
      <c r="H643" s="62" t="s">
        <v>123</v>
      </c>
      <c r="I643" s="62" t="s">
        <v>364</v>
      </c>
      <c r="J643" s="54" t="s">
        <v>365</v>
      </c>
      <c r="K643" s="103">
        <f t="shared" ref="K643:L644" si="59">SUM(K644)</f>
        <v>10000</v>
      </c>
      <c r="L643" s="103">
        <f t="shared" si="59"/>
        <v>0</v>
      </c>
      <c r="M643" s="55">
        <f>AVERAGE(L643/K643)*100</f>
        <v>0</v>
      </c>
      <c r="O643" s="35"/>
    </row>
    <row r="644" spans="1:15" s="19" customFormat="1" x14ac:dyDescent="0.2">
      <c r="A644" s="27"/>
      <c r="B644" s="27"/>
      <c r="C644" s="27"/>
      <c r="D644" s="27"/>
      <c r="E644" s="27" t="s">
        <v>31</v>
      </c>
      <c r="F644" s="27" t="s">
        <v>31</v>
      </c>
      <c r="G644" s="27" t="s">
        <v>31</v>
      </c>
      <c r="H644" s="28"/>
      <c r="I644" s="37">
        <v>37</v>
      </c>
      <c r="J644" s="40" t="s">
        <v>22</v>
      </c>
      <c r="K644" s="114">
        <f t="shared" si="59"/>
        <v>10000</v>
      </c>
      <c r="L644" s="114">
        <f t="shared" si="59"/>
        <v>0</v>
      </c>
      <c r="M644" s="29">
        <f>AVERAGE(L644/K644)*100</f>
        <v>0</v>
      </c>
      <c r="O644" s="35"/>
    </row>
    <row r="645" spans="1:15" s="19" customFormat="1" x14ac:dyDescent="0.2">
      <c r="A645" s="27">
        <v>1</v>
      </c>
      <c r="B645" s="27"/>
      <c r="C645" s="27"/>
      <c r="D645" s="27"/>
      <c r="E645" s="27" t="s">
        <v>31</v>
      </c>
      <c r="F645" s="27" t="s">
        <v>31</v>
      </c>
      <c r="G645" s="27" t="s">
        <v>31</v>
      </c>
      <c r="H645" s="28"/>
      <c r="I645" s="37">
        <v>372</v>
      </c>
      <c r="J645" s="40" t="s">
        <v>23</v>
      </c>
      <c r="K645" s="104">
        <v>10000</v>
      </c>
      <c r="L645" s="104">
        <v>0</v>
      </c>
      <c r="M645" s="29">
        <f>AVERAGE(L645/K645)*100</f>
        <v>0</v>
      </c>
      <c r="O645" s="35"/>
    </row>
    <row r="646" spans="1:15" s="96" customFormat="1" x14ac:dyDescent="0.2">
      <c r="A646" s="91"/>
      <c r="B646" s="91"/>
      <c r="C646" s="91"/>
      <c r="D646" s="91"/>
      <c r="E646" s="91"/>
      <c r="F646" s="91"/>
      <c r="G646" s="91"/>
      <c r="H646" s="92"/>
      <c r="I646" s="93">
        <v>3721</v>
      </c>
      <c r="J646" s="94" t="s">
        <v>535</v>
      </c>
      <c r="K646" s="133"/>
      <c r="L646" s="133">
        <v>0</v>
      </c>
      <c r="M646" s="95"/>
      <c r="O646" s="129"/>
    </row>
    <row r="647" spans="1:15" s="19" customFormat="1" x14ac:dyDescent="0.2">
      <c r="A647" s="52">
        <v>1</v>
      </c>
      <c r="B647" s="52"/>
      <c r="C647" s="52"/>
      <c r="D647" s="52"/>
      <c r="E647" s="52" t="s">
        <v>53</v>
      </c>
      <c r="F647" s="52" t="s">
        <v>53</v>
      </c>
      <c r="G647" s="52" t="s">
        <v>53</v>
      </c>
      <c r="H647" s="62" t="s">
        <v>123</v>
      </c>
      <c r="I647" s="62" t="s">
        <v>366</v>
      </c>
      <c r="J647" s="54" t="s">
        <v>367</v>
      </c>
      <c r="K647" s="103">
        <f t="shared" ref="K647:L648" si="60">SUM(K648)</f>
        <v>25000</v>
      </c>
      <c r="L647" s="103">
        <f t="shared" si="60"/>
        <v>25000</v>
      </c>
      <c r="M647" s="55">
        <f>AVERAGE(L647/K647)*100</f>
        <v>100</v>
      </c>
      <c r="O647" s="35"/>
    </row>
    <row r="648" spans="1:15" s="19" customFormat="1" x14ac:dyDescent="0.2">
      <c r="A648" s="27"/>
      <c r="B648" s="27"/>
      <c r="C648" s="27"/>
      <c r="D648" s="27"/>
      <c r="E648" s="27" t="s">
        <v>31</v>
      </c>
      <c r="F648" s="27" t="s">
        <v>31</v>
      </c>
      <c r="G648" s="27" t="s">
        <v>31</v>
      </c>
      <c r="H648" s="28"/>
      <c r="I648" s="37">
        <v>37</v>
      </c>
      <c r="J648" s="40" t="s">
        <v>22</v>
      </c>
      <c r="K648" s="114">
        <f t="shared" si="60"/>
        <v>25000</v>
      </c>
      <c r="L648" s="114">
        <f t="shared" si="60"/>
        <v>25000</v>
      </c>
      <c r="M648" s="29">
        <f>AVERAGE(L648/K648)*100</f>
        <v>100</v>
      </c>
      <c r="O648" s="35"/>
    </row>
    <row r="649" spans="1:15" s="19" customFormat="1" x14ac:dyDescent="0.2">
      <c r="A649" s="27">
        <v>1</v>
      </c>
      <c r="B649" s="27"/>
      <c r="C649" s="27"/>
      <c r="D649" s="27"/>
      <c r="E649" s="27" t="s">
        <v>31</v>
      </c>
      <c r="F649" s="27" t="s">
        <v>31</v>
      </c>
      <c r="G649" s="27" t="s">
        <v>31</v>
      </c>
      <c r="H649" s="28"/>
      <c r="I649" s="37">
        <v>372</v>
      </c>
      <c r="J649" s="40" t="s">
        <v>23</v>
      </c>
      <c r="K649" s="104">
        <v>25000</v>
      </c>
      <c r="L649" s="104">
        <v>25000</v>
      </c>
      <c r="M649" s="29">
        <f>AVERAGE(L649/K649)*100</f>
        <v>100</v>
      </c>
      <c r="O649" s="35"/>
    </row>
    <row r="650" spans="1:15" s="96" customFormat="1" x14ac:dyDescent="0.2">
      <c r="A650" s="91"/>
      <c r="B650" s="91"/>
      <c r="C650" s="91"/>
      <c r="D650" s="91"/>
      <c r="E650" s="91"/>
      <c r="F650" s="91"/>
      <c r="G650" s="91"/>
      <c r="H650" s="92"/>
      <c r="I650" s="93">
        <v>3721</v>
      </c>
      <c r="J650" s="94" t="s">
        <v>535</v>
      </c>
      <c r="K650" s="133"/>
      <c r="L650" s="196">
        <v>25000</v>
      </c>
      <c r="M650" s="95"/>
      <c r="O650" s="129"/>
    </row>
    <row r="651" spans="1:15" s="19" customFormat="1" x14ac:dyDescent="0.2">
      <c r="A651" s="52">
        <v>1</v>
      </c>
      <c r="B651" s="52"/>
      <c r="C651" s="52"/>
      <c r="D651" s="52"/>
      <c r="E651" s="52" t="s">
        <v>53</v>
      </c>
      <c r="F651" s="52" t="s">
        <v>53</v>
      </c>
      <c r="G651" s="52" t="s">
        <v>53</v>
      </c>
      <c r="H651" s="62" t="s">
        <v>123</v>
      </c>
      <c r="I651" s="62" t="s">
        <v>368</v>
      </c>
      <c r="J651" s="54" t="s">
        <v>369</v>
      </c>
      <c r="K651" s="103">
        <f t="shared" ref="K651:L652" si="61">SUM(K652)</f>
        <v>20000</v>
      </c>
      <c r="L651" s="103">
        <f t="shared" si="61"/>
        <v>0</v>
      </c>
      <c r="M651" s="55">
        <f>AVERAGE(L651/K651)*100</f>
        <v>0</v>
      </c>
      <c r="O651" s="35"/>
    </row>
    <row r="652" spans="1:15" s="19" customFormat="1" x14ac:dyDescent="0.2">
      <c r="A652" s="27"/>
      <c r="B652" s="27"/>
      <c r="C652" s="27"/>
      <c r="D652" s="27"/>
      <c r="E652" s="27" t="s">
        <v>31</v>
      </c>
      <c r="F652" s="27" t="s">
        <v>31</v>
      </c>
      <c r="G652" s="27" t="s">
        <v>31</v>
      </c>
      <c r="H652" s="28"/>
      <c r="I652" s="37">
        <v>37</v>
      </c>
      <c r="J652" s="40" t="s">
        <v>22</v>
      </c>
      <c r="K652" s="114">
        <f t="shared" si="61"/>
        <v>20000</v>
      </c>
      <c r="L652" s="114">
        <f t="shared" si="61"/>
        <v>0</v>
      </c>
      <c r="M652" s="29">
        <f>AVERAGE(L652/K652)*100</f>
        <v>0</v>
      </c>
      <c r="O652" s="35"/>
    </row>
    <row r="653" spans="1:15" s="19" customFormat="1" x14ac:dyDescent="0.2">
      <c r="A653" s="27">
        <v>1</v>
      </c>
      <c r="B653" s="27"/>
      <c r="C653" s="27"/>
      <c r="D653" s="27"/>
      <c r="E653" s="27" t="s">
        <v>31</v>
      </c>
      <c r="F653" s="27" t="s">
        <v>31</v>
      </c>
      <c r="G653" s="27" t="s">
        <v>31</v>
      </c>
      <c r="H653" s="28"/>
      <c r="I653" s="37">
        <v>372</v>
      </c>
      <c r="J653" s="40" t="s">
        <v>23</v>
      </c>
      <c r="K653" s="104">
        <v>20000</v>
      </c>
      <c r="L653" s="104">
        <v>0</v>
      </c>
      <c r="M653" s="29">
        <f>AVERAGE(L653/K653)*100</f>
        <v>0</v>
      </c>
      <c r="O653" s="35"/>
    </row>
    <row r="654" spans="1:15" s="96" customFormat="1" x14ac:dyDescent="0.2">
      <c r="A654" s="91"/>
      <c r="B654" s="91"/>
      <c r="C654" s="91"/>
      <c r="D654" s="91"/>
      <c r="E654" s="91"/>
      <c r="F654" s="91"/>
      <c r="G654" s="91"/>
      <c r="H654" s="92"/>
      <c r="I654" s="93">
        <v>3721</v>
      </c>
      <c r="J654" s="94" t="s">
        <v>535</v>
      </c>
      <c r="K654" s="133"/>
      <c r="L654" s="133">
        <v>0</v>
      </c>
      <c r="M654" s="95"/>
      <c r="O654" s="129"/>
    </row>
    <row r="655" spans="1:15" s="19" customFormat="1" x14ac:dyDescent="0.2">
      <c r="A655" s="73">
        <v>1</v>
      </c>
      <c r="B655" s="67"/>
      <c r="C655" s="67"/>
      <c r="D655" s="67"/>
      <c r="E655" s="67" t="s">
        <v>53</v>
      </c>
      <c r="F655" s="67" t="s">
        <v>53</v>
      </c>
      <c r="G655" s="67" t="s">
        <v>53</v>
      </c>
      <c r="H655" s="68"/>
      <c r="I655" s="72" t="s">
        <v>370</v>
      </c>
      <c r="J655" s="70" t="s">
        <v>374</v>
      </c>
      <c r="K655" s="109">
        <f t="shared" ref="K655:L656" si="62">SUM(K656)</f>
        <v>54000</v>
      </c>
      <c r="L655" s="109">
        <f t="shared" si="62"/>
        <v>53672.11</v>
      </c>
      <c r="M655" s="60">
        <f>AVERAGE(L655/K655)*100</f>
        <v>99.392796296296297</v>
      </c>
      <c r="O655" s="35"/>
    </row>
    <row r="656" spans="1:15" s="19" customFormat="1" x14ac:dyDescent="0.2">
      <c r="A656" s="52">
        <v>1</v>
      </c>
      <c r="B656" s="52"/>
      <c r="C656" s="52"/>
      <c r="D656" s="52"/>
      <c r="E656" s="52" t="s">
        <v>53</v>
      </c>
      <c r="F656" s="52" t="s">
        <v>53</v>
      </c>
      <c r="G656" s="52" t="s">
        <v>53</v>
      </c>
      <c r="H656" s="62" t="s">
        <v>123</v>
      </c>
      <c r="I656" s="62" t="s">
        <v>371</v>
      </c>
      <c r="J656" s="54" t="s">
        <v>372</v>
      </c>
      <c r="K656" s="103">
        <f t="shared" si="62"/>
        <v>54000</v>
      </c>
      <c r="L656" s="103">
        <f t="shared" si="62"/>
        <v>53672.11</v>
      </c>
      <c r="M656" s="55">
        <f>AVERAGE(L656/K656)*100</f>
        <v>99.392796296296297</v>
      </c>
      <c r="O656" s="35"/>
    </row>
    <row r="657" spans="1:15" s="19" customFormat="1" x14ac:dyDescent="0.2">
      <c r="A657" s="27"/>
      <c r="B657" s="27"/>
      <c r="C657" s="27"/>
      <c r="D657" s="27"/>
      <c r="E657" s="27" t="s">
        <v>31</v>
      </c>
      <c r="F657" s="27" t="s">
        <v>31</v>
      </c>
      <c r="G657" s="27" t="s">
        <v>31</v>
      </c>
      <c r="H657" s="28"/>
      <c r="I657" s="37">
        <v>38</v>
      </c>
      <c r="J657" s="34" t="s">
        <v>24</v>
      </c>
      <c r="K657" s="114">
        <f>SUM(K658)</f>
        <v>54000</v>
      </c>
      <c r="L657" s="114">
        <f>SUM(L658)</f>
        <v>53672.11</v>
      </c>
      <c r="M657" s="29">
        <f>AVERAGE(L657/K657)*100</f>
        <v>99.392796296296297</v>
      </c>
      <c r="O657" s="35"/>
    </row>
    <row r="658" spans="1:15" s="19" customFormat="1" x14ac:dyDescent="0.2">
      <c r="A658" s="27">
        <v>1</v>
      </c>
      <c r="B658" s="27"/>
      <c r="C658" s="27"/>
      <c r="D658" s="27"/>
      <c r="E658" s="27" t="s">
        <v>31</v>
      </c>
      <c r="F658" s="27" t="s">
        <v>31</v>
      </c>
      <c r="G658" s="27" t="s">
        <v>31</v>
      </c>
      <c r="H658" s="28"/>
      <c r="I658" s="37">
        <v>381</v>
      </c>
      <c r="J658" s="34" t="s">
        <v>25</v>
      </c>
      <c r="K658" s="104">
        <v>54000</v>
      </c>
      <c r="L658" s="104">
        <v>53672.11</v>
      </c>
      <c r="M658" s="29">
        <f>AVERAGE(L658/K658)*100</f>
        <v>99.392796296296297</v>
      </c>
      <c r="O658" s="35"/>
    </row>
    <row r="659" spans="1:15" s="96" customFormat="1" x14ac:dyDescent="0.2">
      <c r="A659" s="91"/>
      <c r="B659" s="91"/>
      <c r="C659" s="91"/>
      <c r="D659" s="91"/>
      <c r="E659" s="91"/>
      <c r="F659" s="91"/>
      <c r="G659" s="91"/>
      <c r="H659" s="92"/>
      <c r="I659" s="93">
        <v>3811</v>
      </c>
      <c r="J659" s="94" t="s">
        <v>482</v>
      </c>
      <c r="K659" s="133"/>
      <c r="L659" s="133">
        <v>53672.11</v>
      </c>
      <c r="M659" s="95"/>
      <c r="O659" s="129"/>
    </row>
    <row r="660" spans="1:15" s="19" customFormat="1" x14ac:dyDescent="0.2">
      <c r="A660" s="73">
        <v>1</v>
      </c>
      <c r="B660" s="67"/>
      <c r="C660" s="67"/>
      <c r="D660" s="67">
        <v>4</v>
      </c>
      <c r="E660" s="67" t="s">
        <v>53</v>
      </c>
      <c r="F660" s="67" t="s">
        <v>53</v>
      </c>
      <c r="G660" s="67" t="s">
        <v>53</v>
      </c>
      <c r="H660" s="68"/>
      <c r="I660" s="72" t="s">
        <v>373</v>
      </c>
      <c r="J660" s="70" t="s">
        <v>375</v>
      </c>
      <c r="K660" s="109">
        <f>SUM(K661)</f>
        <v>229400</v>
      </c>
      <c r="L660" s="109">
        <f>SUM(L661)</f>
        <v>217843.77</v>
      </c>
      <c r="M660" s="60">
        <f>AVERAGE(L660/K660)*100</f>
        <v>94.962410636442897</v>
      </c>
      <c r="O660" s="35"/>
    </row>
    <row r="661" spans="1:15" s="19" customFormat="1" x14ac:dyDescent="0.2">
      <c r="A661" s="52">
        <v>1</v>
      </c>
      <c r="B661" s="52"/>
      <c r="C661" s="52"/>
      <c r="D661" s="52">
        <v>4</v>
      </c>
      <c r="E661" s="52" t="s">
        <v>53</v>
      </c>
      <c r="F661" s="52" t="s">
        <v>53</v>
      </c>
      <c r="G661" s="52" t="s">
        <v>53</v>
      </c>
      <c r="H661" s="62" t="s">
        <v>123</v>
      </c>
      <c r="I661" s="62" t="s">
        <v>376</v>
      </c>
      <c r="J661" s="54" t="s">
        <v>377</v>
      </c>
      <c r="K661" s="103">
        <f>SUM(K662+K668)</f>
        <v>229400</v>
      </c>
      <c r="L661" s="103">
        <f>SUM(L662+L668)</f>
        <v>217843.77</v>
      </c>
      <c r="M661" s="55">
        <f>AVERAGE(L661/K661)*100</f>
        <v>94.962410636442897</v>
      </c>
      <c r="O661" s="35"/>
    </row>
    <row r="662" spans="1:15" s="35" customFormat="1" x14ac:dyDescent="0.2">
      <c r="A662" s="32"/>
      <c r="B662" s="32"/>
      <c r="C662" s="32"/>
      <c r="D662" s="32"/>
      <c r="E662" s="32"/>
      <c r="F662" s="32"/>
      <c r="G662" s="32"/>
      <c r="H662" s="42"/>
      <c r="I662" s="42" t="s">
        <v>385</v>
      </c>
      <c r="J662" s="34" t="s">
        <v>8</v>
      </c>
      <c r="K662" s="119">
        <f>SUM(K663:K665)</f>
        <v>217900</v>
      </c>
      <c r="L662" s="119">
        <f>SUM(L663+L665)</f>
        <v>207334.25</v>
      </c>
      <c r="M662" s="29">
        <f>AVERAGE(L662/K662)*100</f>
        <v>95.151101422670948</v>
      </c>
    </row>
    <row r="663" spans="1:15" s="35" customFormat="1" x14ac:dyDescent="0.2">
      <c r="A663" s="32"/>
      <c r="B663" s="32"/>
      <c r="C663" s="32"/>
      <c r="D663" s="32">
        <v>4</v>
      </c>
      <c r="E663" s="32"/>
      <c r="F663" s="32"/>
      <c r="G663" s="32"/>
      <c r="H663" s="42"/>
      <c r="I663" s="42" t="s">
        <v>407</v>
      </c>
      <c r="J663" s="34" t="s">
        <v>9</v>
      </c>
      <c r="K663" s="119">
        <v>200000</v>
      </c>
      <c r="L663" s="119">
        <v>190915.19</v>
      </c>
      <c r="M663" s="29">
        <f>AVERAGE(L663/K663)*100</f>
        <v>95.457595000000012</v>
      </c>
    </row>
    <row r="664" spans="1:15" s="129" customFormat="1" x14ac:dyDescent="0.2">
      <c r="A664" s="131"/>
      <c r="B664" s="131"/>
      <c r="C664" s="131"/>
      <c r="D664" s="131"/>
      <c r="E664" s="131"/>
      <c r="F664" s="131"/>
      <c r="G664" s="131"/>
      <c r="H664" s="128"/>
      <c r="I664" s="128" t="s">
        <v>452</v>
      </c>
      <c r="J664" s="125" t="s">
        <v>483</v>
      </c>
      <c r="K664" s="132"/>
      <c r="L664" s="132">
        <v>190915.19</v>
      </c>
      <c r="M664" s="95"/>
    </row>
    <row r="665" spans="1:15" s="35" customFormat="1" x14ac:dyDescent="0.2">
      <c r="A665" s="32"/>
      <c r="B665" s="32"/>
      <c r="C665" s="32"/>
      <c r="D665" s="32">
        <v>4</v>
      </c>
      <c r="E665" s="32"/>
      <c r="F665" s="32"/>
      <c r="G665" s="32"/>
      <c r="H665" s="42"/>
      <c r="I665" s="42" t="s">
        <v>409</v>
      </c>
      <c r="J665" s="34" t="s">
        <v>11</v>
      </c>
      <c r="K665" s="119">
        <v>17900</v>
      </c>
      <c r="L665" s="119">
        <f>SUM(L666:L667)</f>
        <v>16419.060000000001</v>
      </c>
      <c r="M665" s="29">
        <f>AVERAGE(L665/K665)*100</f>
        <v>91.726592178770957</v>
      </c>
    </row>
    <row r="666" spans="1:15" s="129" customFormat="1" x14ac:dyDescent="0.2">
      <c r="A666" s="131"/>
      <c r="B666" s="131"/>
      <c r="C666" s="131"/>
      <c r="D666" s="131"/>
      <c r="E666" s="131"/>
      <c r="F666" s="131"/>
      <c r="G666" s="131"/>
      <c r="H666" s="128"/>
      <c r="I666" s="128" t="s">
        <v>453</v>
      </c>
      <c r="J666" s="125" t="s">
        <v>484</v>
      </c>
      <c r="K666" s="132"/>
      <c r="L666" s="132">
        <v>14796.19</v>
      </c>
      <c r="M666" s="95"/>
    </row>
    <row r="667" spans="1:15" s="129" customFormat="1" x14ac:dyDescent="0.2">
      <c r="A667" s="131"/>
      <c r="B667" s="131"/>
      <c r="C667" s="131"/>
      <c r="D667" s="131"/>
      <c r="E667" s="131"/>
      <c r="F667" s="131"/>
      <c r="G667" s="131"/>
      <c r="H667" s="128"/>
      <c r="I667" s="128" t="s">
        <v>454</v>
      </c>
      <c r="J667" s="125" t="s">
        <v>485</v>
      </c>
      <c r="K667" s="132"/>
      <c r="L667" s="132">
        <v>1622.87</v>
      </c>
      <c r="M667" s="95"/>
    </row>
    <row r="668" spans="1:15" s="35" customFormat="1" x14ac:dyDescent="0.2">
      <c r="A668" s="32"/>
      <c r="B668" s="32"/>
      <c r="C668" s="32"/>
      <c r="D668" s="32"/>
      <c r="E668" s="32"/>
      <c r="F668" s="32"/>
      <c r="G668" s="32"/>
      <c r="H668" s="42"/>
      <c r="I668" s="42" t="s">
        <v>386</v>
      </c>
      <c r="J668" s="34" t="s">
        <v>12</v>
      </c>
      <c r="K668" s="119">
        <f>SUM(K669:K671)</f>
        <v>11500</v>
      </c>
      <c r="L668" s="119">
        <f>SUM(L669+L671)</f>
        <v>10509.52</v>
      </c>
      <c r="M668" s="29">
        <f>AVERAGE(L668/K668)*100</f>
        <v>91.38713043478262</v>
      </c>
    </row>
    <row r="669" spans="1:15" s="35" customFormat="1" x14ac:dyDescent="0.2">
      <c r="A669" s="32"/>
      <c r="B669" s="32"/>
      <c r="C669" s="32"/>
      <c r="D669" s="32">
        <v>4</v>
      </c>
      <c r="E669" s="32"/>
      <c r="F669" s="32"/>
      <c r="G669" s="32"/>
      <c r="H669" s="42"/>
      <c r="I669" s="42" t="s">
        <v>410</v>
      </c>
      <c r="J669" s="34" t="s">
        <v>13</v>
      </c>
      <c r="K669" s="119">
        <v>8500</v>
      </c>
      <c r="L669" s="119">
        <v>7790.77</v>
      </c>
      <c r="M669" s="29">
        <f>AVERAGE(L669/K669)*100</f>
        <v>91.656117647058835</v>
      </c>
    </row>
    <row r="670" spans="1:15" s="129" customFormat="1" x14ac:dyDescent="0.2">
      <c r="A670" s="131"/>
      <c r="B670" s="131"/>
      <c r="C670" s="131"/>
      <c r="D670" s="131"/>
      <c r="E670" s="131"/>
      <c r="F670" s="131"/>
      <c r="G670" s="131"/>
      <c r="H670" s="128"/>
      <c r="I670" s="128" t="s">
        <v>455</v>
      </c>
      <c r="J670" s="125" t="s">
        <v>493</v>
      </c>
      <c r="K670" s="132"/>
      <c r="L670" s="132">
        <v>7790.77</v>
      </c>
      <c r="M670" s="95"/>
    </row>
    <row r="671" spans="1:15" s="35" customFormat="1" x14ac:dyDescent="0.2">
      <c r="A671" s="32">
        <v>1</v>
      </c>
      <c r="B671" s="32"/>
      <c r="C671" s="32"/>
      <c r="D671" s="32"/>
      <c r="E671" s="32"/>
      <c r="F671" s="32"/>
      <c r="G671" s="32"/>
      <c r="H671" s="42"/>
      <c r="I671" s="42" t="s">
        <v>396</v>
      </c>
      <c r="J671" s="34" t="s">
        <v>17</v>
      </c>
      <c r="K671" s="119">
        <v>3000</v>
      </c>
      <c r="L671" s="119">
        <v>2718.75</v>
      </c>
      <c r="M671" s="29">
        <f>AVERAGE(L671/K671)*100</f>
        <v>90.625</v>
      </c>
    </row>
    <row r="672" spans="1:15" s="129" customFormat="1" x14ac:dyDescent="0.2">
      <c r="A672" s="131"/>
      <c r="B672" s="131"/>
      <c r="C672" s="131"/>
      <c r="D672" s="131"/>
      <c r="E672" s="131"/>
      <c r="F672" s="131"/>
      <c r="G672" s="131"/>
      <c r="H672" s="128"/>
      <c r="I672" s="128" t="s">
        <v>456</v>
      </c>
      <c r="J672" s="125" t="s">
        <v>397</v>
      </c>
      <c r="K672" s="132"/>
      <c r="L672" s="132">
        <v>2718.75</v>
      </c>
      <c r="M672" s="95"/>
    </row>
    <row r="673" spans="1:15" s="19" customFormat="1" x14ac:dyDescent="0.2">
      <c r="A673" s="46"/>
      <c r="B673" s="46"/>
      <c r="C673" s="46"/>
      <c r="D673" s="46"/>
      <c r="E673" s="46"/>
      <c r="F673" s="46"/>
      <c r="G673" s="46"/>
      <c r="H673" s="47"/>
      <c r="I673" s="51" t="s">
        <v>378</v>
      </c>
      <c r="J673" s="49"/>
      <c r="K673" s="101">
        <f t="shared" ref="K673:L673" si="63">SUM(K675)</f>
        <v>360000</v>
      </c>
      <c r="L673" s="101">
        <f t="shared" si="63"/>
        <v>358525</v>
      </c>
      <c r="M673" s="50">
        <f t="shared" ref="M673:M674" si="64">AVERAGE(L673/K673)*100</f>
        <v>99.590277777777786</v>
      </c>
      <c r="O673" s="35"/>
    </row>
    <row r="674" spans="1:15" s="19" customFormat="1" x14ac:dyDescent="0.2">
      <c r="A674" s="46"/>
      <c r="B674" s="46"/>
      <c r="C674" s="46"/>
      <c r="D674" s="46"/>
      <c r="E674" s="46"/>
      <c r="F674" s="46"/>
      <c r="G674" s="46"/>
      <c r="H674" s="75" t="s">
        <v>417</v>
      </c>
      <c r="I674" s="51" t="s">
        <v>379</v>
      </c>
      <c r="J674" s="49"/>
      <c r="K674" s="101">
        <f t="shared" ref="K674:L674" si="65">SUM(K676)</f>
        <v>360000</v>
      </c>
      <c r="L674" s="101">
        <f t="shared" si="65"/>
        <v>358525</v>
      </c>
      <c r="M674" s="50">
        <f t="shared" si="64"/>
        <v>99.590277777777786</v>
      </c>
      <c r="O674" s="35"/>
    </row>
    <row r="675" spans="1:15" s="19" customFormat="1" x14ac:dyDescent="0.2">
      <c r="A675" s="73">
        <v>1</v>
      </c>
      <c r="B675" s="67"/>
      <c r="C675" s="67"/>
      <c r="D675" s="67"/>
      <c r="E675" s="67" t="s">
        <v>53</v>
      </c>
      <c r="F675" s="67" t="s">
        <v>53</v>
      </c>
      <c r="G675" s="67" t="s">
        <v>53</v>
      </c>
      <c r="H675" s="68"/>
      <c r="I675" s="72" t="s">
        <v>380</v>
      </c>
      <c r="J675" s="70" t="s">
        <v>381</v>
      </c>
      <c r="K675" s="109">
        <f t="shared" ref="K675:L676" si="66">SUM(K676)</f>
        <v>360000</v>
      </c>
      <c r="L675" s="109">
        <f t="shared" si="66"/>
        <v>358525</v>
      </c>
      <c r="M675" s="60">
        <f>AVERAGE(L675/K675)*100</f>
        <v>99.590277777777786</v>
      </c>
      <c r="O675" s="35"/>
    </row>
    <row r="676" spans="1:15" s="19" customFormat="1" x14ac:dyDescent="0.2">
      <c r="A676" s="52">
        <v>1</v>
      </c>
      <c r="B676" s="52"/>
      <c r="C676" s="52"/>
      <c r="D676" s="52"/>
      <c r="E676" s="52" t="s">
        <v>53</v>
      </c>
      <c r="F676" s="52" t="s">
        <v>53</v>
      </c>
      <c r="G676" s="52" t="s">
        <v>53</v>
      </c>
      <c r="H676" s="62" t="s">
        <v>123</v>
      </c>
      <c r="I676" s="62" t="s">
        <v>382</v>
      </c>
      <c r="J676" s="54" t="s">
        <v>383</v>
      </c>
      <c r="K676" s="103">
        <f t="shared" si="66"/>
        <v>360000</v>
      </c>
      <c r="L676" s="103">
        <f t="shared" si="66"/>
        <v>358525</v>
      </c>
      <c r="M676" s="55">
        <f>AVERAGE(L676/K676)*100</f>
        <v>99.590277777777786</v>
      </c>
      <c r="O676" s="35"/>
    </row>
    <row r="677" spans="1:15" s="19" customFormat="1" x14ac:dyDescent="0.2">
      <c r="A677" s="27"/>
      <c r="B677" s="27"/>
      <c r="C677" s="27"/>
      <c r="D677" s="27"/>
      <c r="E677" s="27" t="s">
        <v>31</v>
      </c>
      <c r="F677" s="27" t="s">
        <v>31</v>
      </c>
      <c r="G677" s="27" t="s">
        <v>31</v>
      </c>
      <c r="H677" s="28"/>
      <c r="I677" s="37">
        <v>38</v>
      </c>
      <c r="J677" s="34" t="s">
        <v>24</v>
      </c>
      <c r="K677" s="104">
        <f>SUM(K678)</f>
        <v>360000</v>
      </c>
      <c r="L677" s="104">
        <f>SUM(L678)</f>
        <v>358525</v>
      </c>
      <c r="M677" s="29">
        <f>AVERAGE(L677/K677)*100</f>
        <v>99.590277777777786</v>
      </c>
      <c r="O677" s="35"/>
    </row>
    <row r="678" spans="1:15" s="19" customFormat="1" x14ac:dyDescent="0.2">
      <c r="A678" s="27">
        <v>1</v>
      </c>
      <c r="B678" s="27"/>
      <c r="C678" s="27"/>
      <c r="D678" s="27"/>
      <c r="E678" s="27" t="s">
        <v>31</v>
      </c>
      <c r="F678" s="27" t="s">
        <v>31</v>
      </c>
      <c r="G678" s="27" t="s">
        <v>31</v>
      </c>
      <c r="H678" s="28"/>
      <c r="I678" s="37">
        <v>381</v>
      </c>
      <c r="J678" s="34" t="s">
        <v>25</v>
      </c>
      <c r="K678" s="104">
        <v>360000</v>
      </c>
      <c r="L678" s="104">
        <v>358525</v>
      </c>
      <c r="M678" s="29">
        <f>AVERAGE(L678/K678)*100</f>
        <v>99.590277777777786</v>
      </c>
      <c r="O678" s="35"/>
    </row>
    <row r="679" spans="1:15" s="96" customFormat="1" x14ac:dyDescent="0.2">
      <c r="A679" s="91"/>
      <c r="B679" s="91"/>
      <c r="C679" s="91"/>
      <c r="D679" s="91"/>
      <c r="E679" s="91"/>
      <c r="F679" s="91"/>
      <c r="G679" s="91"/>
      <c r="H679" s="92"/>
      <c r="I679" s="93">
        <v>3811</v>
      </c>
      <c r="J679" s="94" t="s">
        <v>482</v>
      </c>
      <c r="K679" s="106"/>
      <c r="L679" s="106">
        <v>358525</v>
      </c>
      <c r="M679" s="146"/>
      <c r="O679" s="129"/>
    </row>
    <row r="680" spans="1:15" x14ac:dyDescent="0.2">
      <c r="A680" s="10"/>
      <c r="B680" s="10"/>
      <c r="C680" s="10"/>
      <c r="D680" s="10"/>
      <c r="E680" s="10"/>
      <c r="F680" s="10"/>
      <c r="G680" s="10"/>
    </row>
    <row r="681" spans="1:15" x14ac:dyDescent="0.2">
      <c r="A681" s="11"/>
      <c r="B681" s="11"/>
      <c r="C681" s="11"/>
      <c r="D681" s="11"/>
      <c r="E681" s="11"/>
      <c r="F681" s="11"/>
      <c r="G681" s="11"/>
      <c r="H681" s="11"/>
      <c r="I681" s="5"/>
      <c r="J681" s="12"/>
      <c r="K681" s="120" t="s">
        <v>423</v>
      </c>
      <c r="L681" s="120" t="s">
        <v>448</v>
      </c>
      <c r="M681" s="12" t="s">
        <v>0</v>
      </c>
    </row>
    <row r="682" spans="1:15" x14ac:dyDescent="0.2">
      <c r="A682" s="11"/>
      <c r="B682" s="11"/>
      <c r="C682" s="11"/>
      <c r="D682" s="11"/>
      <c r="E682" s="11"/>
      <c r="F682" s="11"/>
      <c r="G682" s="11"/>
      <c r="H682" s="11"/>
      <c r="I682" s="5"/>
      <c r="J682" s="12"/>
      <c r="K682" s="12">
        <v>1</v>
      </c>
      <c r="L682" s="12">
        <v>2</v>
      </c>
      <c r="M682" s="45" t="s">
        <v>446</v>
      </c>
    </row>
    <row r="683" spans="1:15" x14ac:dyDescent="0.2">
      <c r="I683" s="2"/>
      <c r="K683" s="121"/>
      <c r="L683" s="121"/>
      <c r="M683" s="13"/>
    </row>
    <row r="684" spans="1:15" x14ac:dyDescent="0.2">
      <c r="A684" s="38"/>
      <c r="B684" s="38"/>
      <c r="C684" s="38"/>
      <c r="D684" s="38"/>
      <c r="E684" s="38"/>
      <c r="F684" s="38"/>
      <c r="G684" s="38"/>
      <c r="H684" s="38"/>
      <c r="I684" s="38"/>
      <c r="J684" s="78" t="s">
        <v>52</v>
      </c>
      <c r="K684" s="122">
        <f>SUM(K9+K31+K65+K158+K284+K322)</f>
        <v>5676791</v>
      </c>
      <c r="L684" s="122">
        <f>SUM(L9+L31+L65+L158+L284+L322)</f>
        <v>5172373.2</v>
      </c>
      <c r="M684" s="50">
        <f>AVERAGE(L684/K684)*100</f>
        <v>91.114384869902736</v>
      </c>
    </row>
    <row r="685" spans="1:15" x14ac:dyDescent="0.2">
      <c r="A685" s="38"/>
      <c r="B685" s="38"/>
      <c r="C685" s="38"/>
      <c r="D685" s="38"/>
      <c r="E685" s="38"/>
      <c r="F685" s="38"/>
      <c r="G685" s="38"/>
      <c r="H685" s="38"/>
      <c r="I685" s="38"/>
      <c r="J685" s="79" t="s">
        <v>131</v>
      </c>
      <c r="K685" s="122">
        <v>0</v>
      </c>
      <c r="L685" s="122">
        <v>0</v>
      </c>
      <c r="M685" s="50">
        <v>0</v>
      </c>
    </row>
    <row r="686" spans="1:15" x14ac:dyDescent="0.2">
      <c r="A686" s="38"/>
      <c r="B686" s="38"/>
      <c r="C686" s="38"/>
      <c r="D686" s="38"/>
      <c r="E686" s="38"/>
      <c r="F686" s="38"/>
      <c r="G686" s="38"/>
      <c r="H686" s="38"/>
      <c r="I686" s="38"/>
      <c r="J686" s="79" t="s">
        <v>67</v>
      </c>
      <c r="K686" s="122">
        <f>SUM(K593)</f>
        <v>607750</v>
      </c>
      <c r="L686" s="122">
        <f>SUM(L593)</f>
        <v>604448.15999999992</v>
      </c>
      <c r="M686" s="50">
        <f t="shared" ref="M686:M694" si="67">AVERAGE(L686/K686)*100</f>
        <v>99.456710818593152</v>
      </c>
    </row>
    <row r="687" spans="1:15" x14ac:dyDescent="0.2">
      <c r="A687" s="38"/>
      <c r="B687" s="38"/>
      <c r="C687" s="38"/>
      <c r="D687" s="38"/>
      <c r="E687" s="38"/>
      <c r="F687" s="38"/>
      <c r="G687" s="38"/>
      <c r="H687" s="38"/>
      <c r="I687" s="38"/>
      <c r="J687" s="79" t="s">
        <v>71</v>
      </c>
      <c r="K687" s="122">
        <f>SUM(K323+K375)</f>
        <v>1471744</v>
      </c>
      <c r="L687" s="122">
        <f>SUM(L323+L375)</f>
        <v>1375994.0099999998</v>
      </c>
      <c r="M687" s="50">
        <f t="shared" si="67"/>
        <v>93.494113786093209</v>
      </c>
    </row>
    <row r="688" spans="1:15" x14ac:dyDescent="0.2">
      <c r="A688" s="38"/>
      <c r="B688" s="38"/>
      <c r="C688" s="38"/>
      <c r="D688" s="38"/>
      <c r="E688" s="38"/>
      <c r="F688" s="38"/>
      <c r="G688" s="38"/>
      <c r="H688" s="38"/>
      <c r="I688" s="38"/>
      <c r="J688" s="78" t="s">
        <v>90</v>
      </c>
      <c r="K688" s="122">
        <f>SUM(K115)</f>
        <v>425000</v>
      </c>
      <c r="L688" s="122">
        <f>SUM(L115)</f>
        <v>275796.5</v>
      </c>
      <c r="M688" s="50">
        <f t="shared" si="67"/>
        <v>64.893294117647059</v>
      </c>
    </row>
    <row r="689" spans="1:13" x14ac:dyDescent="0.2">
      <c r="A689" s="38"/>
      <c r="B689" s="38"/>
      <c r="C689" s="38"/>
      <c r="D689" s="38"/>
      <c r="E689" s="38"/>
      <c r="F689" s="38"/>
      <c r="G689" s="38"/>
      <c r="H689" s="38"/>
      <c r="I689" s="38"/>
      <c r="J689" s="79" t="s">
        <v>76</v>
      </c>
      <c r="K689" s="122">
        <f>SUM(K116+K217)</f>
        <v>6294200</v>
      </c>
      <c r="L689" s="122">
        <f>SUM(L116+L217)</f>
        <v>5600315.6799999997</v>
      </c>
      <c r="M689" s="50">
        <f t="shared" si="67"/>
        <v>88.975813923929962</v>
      </c>
    </row>
    <row r="690" spans="1:13" x14ac:dyDescent="0.2">
      <c r="A690" s="38"/>
      <c r="B690" s="38"/>
      <c r="C690" s="38"/>
      <c r="D690" s="38"/>
      <c r="E690" s="38"/>
      <c r="F690" s="38"/>
      <c r="G690" s="38"/>
      <c r="H690" s="38"/>
      <c r="I690" s="38"/>
      <c r="J690" s="79" t="s">
        <v>107</v>
      </c>
      <c r="K690" s="122">
        <f>SUM(K582)</f>
        <v>90000</v>
      </c>
      <c r="L690" s="122">
        <f>SUM(L582)</f>
        <v>54416.45</v>
      </c>
      <c r="M690" s="50">
        <f t="shared" si="67"/>
        <v>60.462722222222219</v>
      </c>
    </row>
    <row r="691" spans="1:13" x14ac:dyDescent="0.2">
      <c r="A691" s="38"/>
      <c r="B691" s="38"/>
      <c r="C691" s="38"/>
      <c r="D691" s="38"/>
      <c r="E691" s="38"/>
      <c r="F691" s="38"/>
      <c r="G691" s="38"/>
      <c r="H691" s="38"/>
      <c r="I691" s="38"/>
      <c r="J691" s="79" t="s">
        <v>113</v>
      </c>
      <c r="K691" s="122">
        <f>SUM(K376+K477)</f>
        <v>1836845</v>
      </c>
      <c r="L691" s="122">
        <f>SUM(L376+L477)</f>
        <v>1812969.9</v>
      </c>
      <c r="M691" s="50">
        <f t="shared" si="67"/>
        <v>98.700211503964681</v>
      </c>
    </row>
    <row r="692" spans="1:13" x14ac:dyDescent="0.2">
      <c r="A692" s="38"/>
      <c r="B692" s="38"/>
      <c r="C692" s="38"/>
      <c r="D692" s="38"/>
      <c r="E692" s="38"/>
      <c r="F692" s="38"/>
      <c r="G692" s="38"/>
      <c r="H692" s="38"/>
      <c r="I692" s="38"/>
      <c r="J692" s="78" t="s">
        <v>96</v>
      </c>
      <c r="K692" s="122">
        <f>SUM(K285+K496)</f>
        <v>2717615</v>
      </c>
      <c r="L692" s="122">
        <f>SUM(L285+L496)</f>
        <v>2707097.3099999996</v>
      </c>
      <c r="M692" s="50">
        <f t="shared" si="67"/>
        <v>99.612980867414976</v>
      </c>
    </row>
    <row r="693" spans="1:13" x14ac:dyDescent="0.2">
      <c r="A693" s="38"/>
      <c r="B693" s="38"/>
      <c r="C693" s="38"/>
      <c r="D693" s="38"/>
      <c r="E693" s="38"/>
      <c r="F693" s="38"/>
      <c r="G693" s="38"/>
      <c r="H693" s="38"/>
      <c r="I693" s="38"/>
      <c r="J693" s="78" t="s">
        <v>120</v>
      </c>
      <c r="K693" s="122">
        <f>SUM(K575+K615+K674)</f>
        <v>1196350</v>
      </c>
      <c r="L693" s="122">
        <f>SUM(L575+L615+L674)</f>
        <v>1077888.1499999999</v>
      </c>
      <c r="M693" s="50">
        <f t="shared" si="67"/>
        <v>90.098060768169844</v>
      </c>
    </row>
    <row r="694" spans="1:13" ht="13.5" x14ac:dyDescent="0.2">
      <c r="I694" s="2"/>
      <c r="K694" s="123">
        <f t="shared" ref="K694:L694" si="68">SUM(K684:K693)</f>
        <v>20316295</v>
      </c>
      <c r="L694" s="123">
        <f t="shared" si="68"/>
        <v>18681299.359999999</v>
      </c>
      <c r="M694" s="195">
        <f t="shared" si="67"/>
        <v>91.952294254439607</v>
      </c>
    </row>
    <row r="695" spans="1:13" x14ac:dyDescent="0.2">
      <c r="H695" s="3"/>
      <c r="I695" s="14" t="s">
        <v>1</v>
      </c>
      <c r="J695" s="15"/>
    </row>
    <row r="696" spans="1:13" x14ac:dyDescent="0.2">
      <c r="A696" s="16"/>
      <c r="B696" s="16"/>
      <c r="C696" s="16"/>
      <c r="D696" s="16"/>
      <c r="H696" s="3"/>
      <c r="I696" s="80">
        <v>1</v>
      </c>
      <c r="J696" s="1" t="s">
        <v>32</v>
      </c>
      <c r="K696" s="124"/>
      <c r="L696" s="124"/>
    </row>
    <row r="697" spans="1:13" x14ac:dyDescent="0.2">
      <c r="A697" s="17"/>
      <c r="B697" s="17"/>
      <c r="C697" s="17"/>
      <c r="D697" s="17"/>
      <c r="H697" s="3"/>
      <c r="I697" s="80">
        <v>2</v>
      </c>
      <c r="J697" s="1" t="s">
        <v>33</v>
      </c>
    </row>
    <row r="698" spans="1:13" x14ac:dyDescent="0.2">
      <c r="A698" s="17"/>
      <c r="B698" s="17"/>
      <c r="C698" s="17"/>
      <c r="D698" s="17"/>
      <c r="H698" s="3"/>
      <c r="I698" s="80">
        <v>3</v>
      </c>
      <c r="J698" s="1" t="s">
        <v>34</v>
      </c>
    </row>
    <row r="699" spans="1:13" x14ac:dyDescent="0.2">
      <c r="A699" s="17"/>
      <c r="B699" s="17"/>
      <c r="C699" s="17"/>
      <c r="D699" s="17"/>
      <c r="H699" s="3"/>
      <c r="I699" s="80">
        <v>4</v>
      </c>
      <c r="J699" s="1" t="s">
        <v>35</v>
      </c>
    </row>
    <row r="700" spans="1:13" x14ac:dyDescent="0.2">
      <c r="A700" s="17"/>
      <c r="B700" s="17"/>
      <c r="C700" s="17"/>
      <c r="D700" s="17"/>
      <c r="H700" s="3"/>
      <c r="I700" s="80">
        <v>5</v>
      </c>
      <c r="J700" s="1" t="s">
        <v>36</v>
      </c>
    </row>
    <row r="701" spans="1:13" x14ac:dyDescent="0.2">
      <c r="A701" s="17"/>
      <c r="B701" s="17"/>
      <c r="C701" s="17"/>
      <c r="D701" s="17"/>
      <c r="H701" s="3"/>
      <c r="I701" s="80">
        <v>6</v>
      </c>
      <c r="J701" s="1" t="s">
        <v>37</v>
      </c>
    </row>
    <row r="702" spans="1:13" x14ac:dyDescent="0.2">
      <c r="A702" s="17"/>
      <c r="B702" s="17"/>
      <c r="C702" s="17"/>
      <c r="D702" s="17"/>
      <c r="H702" s="3"/>
      <c r="I702" s="80">
        <v>7</v>
      </c>
      <c r="J702" s="1" t="s">
        <v>38</v>
      </c>
    </row>
    <row r="703" spans="1:13" ht="15" x14ac:dyDescent="0.2">
      <c r="A703" s="3"/>
      <c r="B703" s="3"/>
      <c r="C703" s="3"/>
      <c r="D703" s="3"/>
      <c r="E703" s="3"/>
      <c r="F703" s="3"/>
      <c r="G703" s="3"/>
      <c r="H703" s="3"/>
      <c r="I703" s="81"/>
      <c r="J703" s="81"/>
    </row>
    <row r="704" spans="1:13" ht="15" x14ac:dyDescent="0.2">
      <c r="A704" s="3"/>
      <c r="B704" s="3"/>
      <c r="C704" s="3"/>
      <c r="D704" s="3"/>
      <c r="E704" s="3"/>
      <c r="F704" s="3"/>
      <c r="G704" s="3"/>
      <c r="H704" s="3"/>
      <c r="I704" s="81"/>
      <c r="J704" s="81"/>
    </row>
  </sheetData>
  <mergeCells count="5">
    <mergeCell ref="A1:M1"/>
    <mergeCell ref="A3:G3"/>
    <mergeCell ref="A4:G4"/>
    <mergeCell ref="H4:H5"/>
    <mergeCell ref="M3:M4"/>
  </mergeCells>
  <pageMargins left="0.19685039370078741" right="0.19685039370078741" top="0.19685039370078741" bottom="0.31496062992125984" header="0.51181102362204722" footer="0.19685039370078741"/>
  <pageSetup paperSize="9" fitToHeight="0" orientation="landscape" r:id="rId1"/>
  <headerFooter alignWithMargins="0">
    <oddFooter>&amp;R&amp;P</oddFooter>
  </headerFooter>
  <rowBreaks count="17" manualBreakCount="17">
    <brk id="40" max="12" man="1"/>
    <brk id="79" max="12" man="1"/>
    <brk id="119" max="12" man="1"/>
    <brk id="159" max="12" man="1"/>
    <brk id="199" max="12" man="1"/>
    <brk id="239" max="12" man="1"/>
    <brk id="279" max="12" man="1"/>
    <brk id="318" max="12" man="1"/>
    <brk id="355" max="12" man="1"/>
    <brk id="392" max="12" man="1"/>
    <brk id="432" max="12" man="1"/>
    <brk id="472" max="12" man="1"/>
    <brk id="510" max="12" man="1"/>
    <brk id="550" max="12" man="1"/>
    <brk id="590" max="12" man="1"/>
    <brk id="630" max="12" man="1"/>
    <brk id="67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6</vt:i4>
      </vt:variant>
    </vt:vector>
  </HeadingPairs>
  <TitlesOfParts>
    <vt:vector size="13" baseType="lpstr">
      <vt:lpstr>PRIHODI 1-12-18</vt:lpstr>
      <vt:lpstr>RASHOD 1-12-18</vt:lpstr>
      <vt:lpstr>VLASTITI IZVORI</vt:lpstr>
      <vt:lpstr>P i P prema izvorima financ. </vt:lpstr>
      <vt:lpstr>R i I prema izvorima financ </vt:lpstr>
      <vt:lpstr>R i I prema funkcijskoj klas.</vt:lpstr>
      <vt:lpstr>POSEBNI DIO</vt:lpstr>
      <vt:lpstr>'POSEBNI DIO'!Ispis_naslova</vt:lpstr>
      <vt:lpstr>'P i P prema izvorima financ. '!Podrucje_ispisa</vt:lpstr>
      <vt:lpstr>'POSEBNI DIO'!Podrucje_ispisa</vt:lpstr>
      <vt:lpstr>'R i I prema funkcijskoj klas.'!Podrucje_ispisa</vt:lpstr>
      <vt:lpstr>'R i I prema izvorima financ '!Podrucje_ispisa</vt:lpstr>
      <vt:lpstr>'VLASTITI IZVORI'!Podrucje_ispisa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sjusup</dc:creator>
  <cp:lastModifiedBy>Marina Županić</cp:lastModifiedBy>
  <cp:lastPrinted>2019-05-22T12:01:46Z</cp:lastPrinted>
  <dcterms:created xsi:type="dcterms:W3CDTF">2017-09-14T13:51:42Z</dcterms:created>
  <dcterms:modified xsi:type="dcterms:W3CDTF">2019-05-22T12:13:27Z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Tablice za priručnik 2018.-2020..xlsx</vt:lpwstr>
  </property>
</Properties>
</file>