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osavjetnica\Desktop\DOKUMENTI 2018\GRADSKO VIJEĆE\11. SJEDNICA 17.12\ZA OBJAVU\"/>
    </mc:Choice>
  </mc:AlternateContent>
  <bookViews>
    <workbookView xWindow="0" yWindow="0" windowWidth="28800" windowHeight="11835" activeTab="1"/>
  </bookViews>
  <sheets>
    <sheet name="Opći dio " sheetId="1" r:id="rId1"/>
    <sheet name="Posebni dio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'Opći dio '!$A$54:$M$145</definedName>
    <definedName name="_xlnm._FilterDatabase" localSheetId="1" hidden="1">'Posebni dio'!$A$10:$N$534</definedName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fr" hidden="1">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'Opći dio '!$53:$54</definedName>
    <definedName name="_xlnm.Print_Titles" localSheetId="1">'Posebni dio'!$7:$9</definedName>
    <definedName name="K">[4]NEFTRANS!#REF!</definedName>
    <definedName name="kk" hidden="1">{#N/A,#N/A,FALSE,"CIJENE"}</definedName>
    <definedName name="M">[4]NEFTRANS!#REF!</definedName>
    <definedName name="mi" hidden="1">#REF!</definedName>
    <definedName name="N">[4]NEFTRANS!#REF!</definedName>
    <definedName name="novo">[3]NEFTRANS!#REF!</definedName>
    <definedName name="P">[4]NEFTRANS!#REF!</definedName>
    <definedName name="_xlnm.Print_Area" localSheetId="0">'Opći dio '!$A$1:$P$156</definedName>
    <definedName name="_xlnm.Print_Area" localSheetId="1">'Posebni dio'!$A$1:$N$568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" hidden="1">{#N/A,#N/A,FALSE,"CIJENE"}</definedName>
    <definedName name="xx" hidden="1">{#N/A,#N/A,FALSE,"CIJENE"}</definedName>
  </definedNames>
  <calcPr calcId="152511"/>
</workbook>
</file>

<file path=xl/calcChain.xml><?xml version="1.0" encoding="utf-8"?>
<calcChain xmlns="http://schemas.openxmlformats.org/spreadsheetml/2006/main">
  <c r="M160" i="2" l="1"/>
  <c r="M82" i="2"/>
  <c r="K84" i="1" l="1"/>
  <c r="K56" i="1" s="1"/>
  <c r="K74" i="1"/>
  <c r="K31" i="1" l="1"/>
  <c r="K33" i="1"/>
  <c r="K34" i="1"/>
  <c r="K30" i="1"/>
  <c r="L35" i="1"/>
  <c r="K35" i="1" s="1"/>
  <c r="K131" i="1"/>
  <c r="L131" i="1"/>
  <c r="J131" i="1"/>
  <c r="K132" i="1"/>
  <c r="K127" i="1"/>
  <c r="K128" i="1"/>
  <c r="K129" i="1"/>
  <c r="K130" i="1"/>
  <c r="K124" i="1"/>
  <c r="K126" i="1"/>
  <c r="K123" i="1"/>
  <c r="K101" i="1"/>
  <c r="K102" i="1"/>
  <c r="K103" i="1"/>
  <c r="K104" i="1"/>
  <c r="K117" i="1"/>
  <c r="K118" i="1"/>
  <c r="K119" i="1"/>
  <c r="K120" i="1"/>
  <c r="K116" i="1"/>
  <c r="K114" i="1"/>
  <c r="K113" i="1" s="1"/>
  <c r="K112" i="1"/>
  <c r="K111" i="1"/>
  <c r="K109" i="1"/>
  <c r="K108" i="1"/>
  <c r="K106" i="1"/>
  <c r="K100" i="1"/>
  <c r="K97" i="1"/>
  <c r="K98" i="1"/>
  <c r="K96" i="1"/>
  <c r="L404" i="2"/>
  <c r="L403" i="2"/>
  <c r="K409" i="2"/>
  <c r="K410" i="2"/>
  <c r="K404" i="2" s="1"/>
  <c r="M409" i="2"/>
  <c r="M403" i="2" s="1"/>
  <c r="M404" i="2"/>
  <c r="L423" i="2"/>
  <c r="L422" i="2"/>
  <c r="L414" i="2"/>
  <c r="L410" i="2" s="1"/>
  <c r="L533" i="2"/>
  <c r="L527" i="2"/>
  <c r="L526" i="2"/>
  <c r="L524" i="2"/>
  <c r="L523" i="2"/>
  <c r="L519" i="2"/>
  <c r="L515" i="2"/>
  <c r="L512" i="2"/>
  <c r="L509" i="2"/>
  <c r="L506" i="2"/>
  <c r="L503" i="2"/>
  <c r="L500" i="2"/>
  <c r="L497" i="2"/>
  <c r="L494" i="2"/>
  <c r="L491" i="2"/>
  <c r="L488" i="2"/>
  <c r="L482" i="2"/>
  <c r="L479" i="2"/>
  <c r="L477" i="2"/>
  <c r="L473" i="2"/>
  <c r="L463" i="2"/>
  <c r="L469" i="2"/>
  <c r="L470" i="2"/>
  <c r="L460" i="2"/>
  <c r="L454" i="2"/>
  <c r="L449" i="2"/>
  <c r="L446" i="2"/>
  <c r="L440" i="2"/>
  <c r="L437" i="2"/>
  <c r="L434" i="2"/>
  <c r="L431" i="2"/>
  <c r="L428" i="2"/>
  <c r="L424" i="2"/>
  <c r="L421" i="2"/>
  <c r="L416" i="2"/>
  <c r="L417" i="2"/>
  <c r="L418" i="2"/>
  <c r="L419" i="2"/>
  <c r="L415" i="2"/>
  <c r="L413" i="2"/>
  <c r="L412" i="2"/>
  <c r="L408" i="2"/>
  <c r="L402" i="2"/>
  <c r="L399" i="2"/>
  <c r="L396" i="2"/>
  <c r="L393" i="2"/>
  <c r="L391" i="2"/>
  <c r="L390" i="2" s="1"/>
  <c r="L387" i="2"/>
  <c r="L381" i="2"/>
  <c r="L378" i="2"/>
  <c r="L375" i="2"/>
  <c r="L372" i="2"/>
  <c r="L369" i="2"/>
  <c r="L367" i="2"/>
  <c r="L363" i="2"/>
  <c r="L356" i="2"/>
  <c r="L357" i="2"/>
  <c r="L358" i="2"/>
  <c r="L352" i="2"/>
  <c r="L353" i="2"/>
  <c r="L362" i="2"/>
  <c r="L360" i="2"/>
  <c r="L355" i="2"/>
  <c r="L351" i="2"/>
  <c r="L347" i="2"/>
  <c r="L343" i="2"/>
  <c r="L341" i="2"/>
  <c r="L338" i="2"/>
  <c r="L335" i="2"/>
  <c r="L332" i="2"/>
  <c r="L329" i="2"/>
  <c r="L327" i="2"/>
  <c r="L324" i="2"/>
  <c r="L317" i="2"/>
  <c r="L314" i="2"/>
  <c r="L311" i="2"/>
  <c r="L308" i="2"/>
  <c r="L305" i="2"/>
  <c r="L302" i="2"/>
  <c r="L298" i="2"/>
  <c r="L296" i="2"/>
  <c r="L293" i="2"/>
  <c r="L290" i="2"/>
  <c r="L287" i="2"/>
  <c r="L284" i="2"/>
  <c r="L280" i="2"/>
  <c r="L278" i="2"/>
  <c r="L270" i="2"/>
  <c r="L267" i="2"/>
  <c r="L263" i="2"/>
  <c r="L260" i="2"/>
  <c r="L256" i="2"/>
  <c r="L254" i="2"/>
  <c r="L251" i="2"/>
  <c r="L248" i="2"/>
  <c r="L246" i="2"/>
  <c r="L243" i="2"/>
  <c r="L241" i="2"/>
  <c r="L238" i="2"/>
  <c r="L235" i="2"/>
  <c r="L229" i="2"/>
  <c r="L227" i="2"/>
  <c r="L223" i="2"/>
  <c r="L220" i="2"/>
  <c r="L216" i="2"/>
  <c r="L214" i="2"/>
  <c r="L211" i="2"/>
  <c r="L208" i="2"/>
  <c r="L206" i="2"/>
  <c r="L203" i="2"/>
  <c r="L201" i="2"/>
  <c r="L197" i="2"/>
  <c r="L196" i="2" s="1"/>
  <c r="L195" i="2" s="1"/>
  <c r="L194" i="2"/>
  <c r="L191" i="2"/>
  <c r="L188" i="2"/>
  <c r="L185" i="2"/>
  <c r="L184" i="2"/>
  <c r="L181" i="2"/>
  <c r="L179" i="2"/>
  <c r="L176" i="2"/>
  <c r="L175" i="2"/>
  <c r="L172" i="2"/>
  <c r="L169" i="2"/>
  <c r="L165" i="2"/>
  <c r="L159" i="2"/>
  <c r="L156" i="2"/>
  <c r="L153" i="2"/>
  <c r="L150" i="2"/>
  <c r="L148" i="2"/>
  <c r="L147" i="2"/>
  <c r="L143" i="2"/>
  <c r="L140" i="2"/>
  <c r="L137" i="2"/>
  <c r="L134" i="2"/>
  <c r="L131" i="2"/>
  <c r="L127" i="2"/>
  <c r="L124" i="2"/>
  <c r="L121" i="2"/>
  <c r="L118" i="2"/>
  <c r="L113" i="2"/>
  <c r="L110" i="2"/>
  <c r="L107" i="2"/>
  <c r="L104" i="2"/>
  <c r="L101" i="2"/>
  <c r="L98" i="2"/>
  <c r="L95" i="2"/>
  <c r="L92" i="2"/>
  <c r="L89" i="2"/>
  <c r="L86" i="2"/>
  <c r="L77" i="2"/>
  <c r="L78" i="2"/>
  <c r="L76" i="2"/>
  <c r="L73" i="2"/>
  <c r="L68" i="2"/>
  <c r="L69" i="2"/>
  <c r="L70" i="2"/>
  <c r="L71" i="2"/>
  <c r="L67" i="2"/>
  <c r="L64" i="2"/>
  <c r="L65" i="2"/>
  <c r="L63" i="2"/>
  <c r="L56" i="2"/>
  <c r="L55" i="2"/>
  <c r="L52" i="2"/>
  <c r="L50" i="2"/>
  <c r="L47" i="2"/>
  <c r="L42" i="2"/>
  <c r="L44" i="2"/>
  <c r="L43" i="2"/>
  <c r="L41" i="2"/>
  <c r="L40" i="2"/>
  <c r="L27" i="2"/>
  <c r="L24" i="2"/>
  <c r="L20" i="2"/>
  <c r="L17" i="2"/>
  <c r="L32" i="1"/>
  <c r="K32" i="1" s="1"/>
  <c r="L84" i="1"/>
  <c r="J84" i="1"/>
  <c r="L125" i="1"/>
  <c r="L122" i="1"/>
  <c r="L115" i="1"/>
  <c r="L113" i="1"/>
  <c r="K110" i="1"/>
  <c r="L110" i="1"/>
  <c r="L107" i="1"/>
  <c r="K105" i="1"/>
  <c r="L105" i="1"/>
  <c r="L99" i="1"/>
  <c r="L95" i="1"/>
  <c r="K91" i="1"/>
  <c r="L91" i="1"/>
  <c r="K89" i="1"/>
  <c r="L89" i="1"/>
  <c r="K80" i="1"/>
  <c r="L80" i="1"/>
  <c r="L74" i="1"/>
  <c r="K68" i="1"/>
  <c r="L68" i="1"/>
  <c r="K61" i="1"/>
  <c r="L61" i="1"/>
  <c r="K57" i="1"/>
  <c r="L57" i="1"/>
  <c r="J125" i="1"/>
  <c r="J122" i="1"/>
  <c r="J115" i="1"/>
  <c r="J113" i="1"/>
  <c r="J110" i="1"/>
  <c r="J107" i="1"/>
  <c r="J105" i="1"/>
  <c r="J99" i="1"/>
  <c r="J95" i="1"/>
  <c r="J91" i="1"/>
  <c r="J89" i="1"/>
  <c r="J88" i="1" s="1"/>
  <c r="J80" i="1"/>
  <c r="J74" i="1"/>
  <c r="J68" i="1"/>
  <c r="J61" i="1"/>
  <c r="J57" i="1"/>
  <c r="J35" i="1"/>
  <c r="M422" i="2"/>
  <c r="M423" i="2"/>
  <c r="M414" i="2"/>
  <c r="M411" i="2"/>
  <c r="M390" i="2"/>
  <c r="K388" i="2"/>
  <c r="L395" i="2"/>
  <c r="L394" i="2" s="1"/>
  <c r="M395" i="2"/>
  <c r="M394" i="2" s="1"/>
  <c r="K395" i="2"/>
  <c r="K394" i="2"/>
  <c r="M386" i="2"/>
  <c r="L386" i="2"/>
  <c r="L340" i="2"/>
  <c r="M340" i="2"/>
  <c r="K340" i="2"/>
  <c r="M316" i="2"/>
  <c r="M315" i="2" s="1"/>
  <c r="L316" i="2"/>
  <c r="L315" i="2" s="1"/>
  <c r="K315" i="2"/>
  <c r="M297" i="2"/>
  <c r="L297" i="2"/>
  <c r="L279" i="2"/>
  <c r="M279" i="2"/>
  <c r="L255" i="2"/>
  <c r="M255" i="2"/>
  <c r="L250" i="2"/>
  <c r="L249" i="2" s="1"/>
  <c r="M250" i="2"/>
  <c r="M249" i="2" s="1"/>
  <c r="K250" i="2"/>
  <c r="K249" i="2" s="1"/>
  <c r="K230" i="2" s="1"/>
  <c r="M213" i="2"/>
  <c r="L213" i="2"/>
  <c r="M207" i="2"/>
  <c r="L207" i="2"/>
  <c r="M200" i="2"/>
  <c r="L200" i="2"/>
  <c r="M196" i="2"/>
  <c r="M195" i="2" s="1"/>
  <c r="K196" i="2"/>
  <c r="K195" i="2" s="1"/>
  <c r="K107" i="1" l="1"/>
  <c r="J94" i="1"/>
  <c r="K99" i="1"/>
  <c r="L36" i="1"/>
  <c r="K36" i="1" s="1"/>
  <c r="J121" i="1"/>
  <c r="L121" i="1"/>
  <c r="K122" i="1"/>
  <c r="K115" i="1"/>
  <c r="K95" i="1"/>
  <c r="K125" i="1"/>
  <c r="J56" i="1"/>
  <c r="K88" i="1"/>
  <c r="L94" i="1"/>
  <c r="L88" i="1"/>
  <c r="L56" i="1"/>
  <c r="K166" i="2"/>
  <c r="K161" i="2"/>
  <c r="K94" i="1" l="1"/>
  <c r="K121" i="1"/>
  <c r="M178" i="2" l="1"/>
  <c r="L178" i="2"/>
  <c r="L149" i="2"/>
  <c r="M149" i="2"/>
  <c r="K149" i="2"/>
  <c r="K145" i="2" s="1"/>
  <c r="K144" i="2" s="1"/>
  <c r="M112" i="2"/>
  <c r="M111" i="2" s="1"/>
  <c r="L112" i="2"/>
  <c r="L111" i="2" s="1"/>
  <c r="M66" i="2"/>
  <c r="L66" i="2"/>
  <c r="K54" i="2"/>
  <c r="M54" i="2"/>
  <c r="L54" i="2"/>
  <c r="M51" i="2"/>
  <c r="L51" i="2"/>
  <c r="L49" i="2"/>
  <c r="M49" i="2"/>
  <c r="K49" i="2"/>
  <c r="K48" i="2" s="1"/>
  <c r="M48" i="2" l="1"/>
  <c r="L48" i="2"/>
  <c r="M42" i="2"/>
  <c r="K42" i="2"/>
  <c r="M16" i="2"/>
  <c r="M15" i="2" s="1"/>
  <c r="L16" i="2"/>
  <c r="L15" i="2" s="1"/>
  <c r="M532" i="2"/>
  <c r="M531" i="2" s="1"/>
  <c r="M529" i="2" s="1"/>
  <c r="M487" i="2"/>
  <c r="M486" i="2" s="1"/>
  <c r="M490" i="2"/>
  <c r="M489" i="2" s="1"/>
  <c r="M493" i="2"/>
  <c r="M492" i="2" s="1"/>
  <c r="M496" i="2"/>
  <c r="M495" i="2" s="1"/>
  <c r="M499" i="2"/>
  <c r="M498" i="2" s="1"/>
  <c r="M502" i="2"/>
  <c r="M501" i="2" s="1"/>
  <c r="M505" i="2"/>
  <c r="M504" i="2" s="1"/>
  <c r="M508" i="2"/>
  <c r="M507" i="2" s="1"/>
  <c r="M511" i="2"/>
  <c r="M510" i="2" s="1"/>
  <c r="M514" i="2"/>
  <c r="M513" i="2" s="1"/>
  <c r="M518" i="2"/>
  <c r="M517" i="2" s="1"/>
  <c r="M516" i="2" s="1"/>
  <c r="M522" i="2"/>
  <c r="M525" i="2"/>
  <c r="M468" i="2"/>
  <c r="M467" i="2" s="1"/>
  <c r="M472" i="2"/>
  <c r="M471" i="2" s="1"/>
  <c r="M476" i="2"/>
  <c r="M478" i="2"/>
  <c r="M481" i="2"/>
  <c r="M480" i="2" s="1"/>
  <c r="M453" i="2"/>
  <c r="M452" i="2" s="1"/>
  <c r="M459" i="2"/>
  <c r="M458" i="2" s="1"/>
  <c r="M462" i="2"/>
  <c r="M461" i="2" s="1"/>
  <c r="M427" i="2"/>
  <c r="M426" i="2" s="1"/>
  <c r="M430" i="2"/>
  <c r="M429" i="2" s="1"/>
  <c r="M433" i="2"/>
  <c r="M432" i="2" s="1"/>
  <c r="M436" i="2"/>
  <c r="M435" i="2" s="1"/>
  <c r="M439" i="2"/>
  <c r="M438" i="2" s="1"/>
  <c r="M442" i="2"/>
  <c r="M441" i="2" s="1"/>
  <c r="M445" i="2"/>
  <c r="M444" i="2" s="1"/>
  <c r="M448" i="2"/>
  <c r="M447" i="2" s="1"/>
  <c r="M420" i="2"/>
  <c r="N412" i="2"/>
  <c r="N413" i="2"/>
  <c r="N415" i="2"/>
  <c r="N416" i="2"/>
  <c r="N417" i="2"/>
  <c r="N419" i="2"/>
  <c r="N421" i="2"/>
  <c r="N422" i="2"/>
  <c r="N423" i="2"/>
  <c r="N424" i="2"/>
  <c r="M407" i="2"/>
  <c r="M406" i="2" s="1"/>
  <c r="M401" i="2"/>
  <c r="M400" i="2" s="1"/>
  <c r="L401" i="2"/>
  <c r="L400" i="2" s="1"/>
  <c r="M385" i="2"/>
  <c r="M392" i="2"/>
  <c r="M398" i="2"/>
  <c r="M397" i="2" s="1"/>
  <c r="M366" i="2"/>
  <c r="M368" i="2"/>
  <c r="M371" i="2"/>
  <c r="M370" i="2" s="1"/>
  <c r="M374" i="2"/>
  <c r="M373" i="2" s="1"/>
  <c r="M377" i="2"/>
  <c r="M376" i="2" s="1"/>
  <c r="M380" i="2"/>
  <c r="M379" i="2" s="1"/>
  <c r="M346" i="2"/>
  <c r="M345" i="2" s="1"/>
  <c r="M350" i="2"/>
  <c r="M354" i="2"/>
  <c r="M359" i="2"/>
  <c r="M361" i="2"/>
  <c r="M323" i="2"/>
  <c r="M322" i="2" s="1"/>
  <c r="M326" i="2"/>
  <c r="M328" i="2"/>
  <c r="M331" i="2"/>
  <c r="M330" i="2" s="1"/>
  <c r="M334" i="2"/>
  <c r="M333" i="2" s="1"/>
  <c r="M337" i="2"/>
  <c r="M336" i="2" s="1"/>
  <c r="M342" i="2"/>
  <c r="M339" i="2" s="1"/>
  <c r="M301" i="2"/>
  <c r="M300" i="2" s="1"/>
  <c r="M304" i="2"/>
  <c r="M303" i="2" s="1"/>
  <c r="M307" i="2"/>
  <c r="M306" i="2" s="1"/>
  <c r="M310" i="2"/>
  <c r="M309" i="2" s="1"/>
  <c r="M313" i="2"/>
  <c r="M312" i="2" s="1"/>
  <c r="M277" i="2"/>
  <c r="M276" i="2" s="1"/>
  <c r="M283" i="2"/>
  <c r="M282" i="2" s="1"/>
  <c r="M286" i="2"/>
  <c r="M285" i="2" s="1"/>
  <c r="M289" i="2"/>
  <c r="M288" i="2" s="1"/>
  <c r="M292" i="2"/>
  <c r="M291" i="2" s="1"/>
  <c r="M295" i="2"/>
  <c r="M294" i="2" s="1"/>
  <c r="M266" i="2"/>
  <c r="M265" i="2" s="1"/>
  <c r="M269" i="2"/>
  <c r="M268" i="2" s="1"/>
  <c r="M240" i="2"/>
  <c r="L240" i="2"/>
  <c r="M245" i="2"/>
  <c r="L245" i="2"/>
  <c r="M234" i="2"/>
  <c r="M233" i="2" s="1"/>
  <c r="M237" i="2"/>
  <c r="M236" i="2" s="1"/>
  <c r="M242" i="2"/>
  <c r="M247" i="2"/>
  <c r="M244" i="2" s="1"/>
  <c r="M253" i="2"/>
  <c r="M252" i="2" s="1"/>
  <c r="M259" i="2"/>
  <c r="M258" i="2" s="1"/>
  <c r="M262" i="2"/>
  <c r="M261" i="2" s="1"/>
  <c r="M219" i="2"/>
  <c r="M218" i="2" s="1"/>
  <c r="M222" i="2"/>
  <c r="M221" i="2" s="1"/>
  <c r="M226" i="2"/>
  <c r="M228" i="2"/>
  <c r="M202" i="2"/>
  <c r="M199" i="2" s="1"/>
  <c r="M205" i="2"/>
  <c r="M204" i="2" s="1"/>
  <c r="M210" i="2"/>
  <c r="M209" i="2" s="1"/>
  <c r="M215" i="2"/>
  <c r="M212" i="2" s="1"/>
  <c r="M183" i="2"/>
  <c r="M182" i="2" s="1"/>
  <c r="M164" i="2"/>
  <c r="M163" i="2" s="1"/>
  <c r="M168" i="2"/>
  <c r="M167" i="2" s="1"/>
  <c r="M171" i="2"/>
  <c r="M170" i="2" s="1"/>
  <c r="M174" i="2"/>
  <c r="M173" i="2" s="1"/>
  <c r="M180" i="2"/>
  <c r="M177" i="2" s="1"/>
  <c r="M187" i="2"/>
  <c r="M186" i="2" s="1"/>
  <c r="M190" i="2"/>
  <c r="M189" i="2" s="1"/>
  <c r="M193" i="2"/>
  <c r="M192" i="2" s="1"/>
  <c r="M146" i="2"/>
  <c r="M145" i="2" s="1"/>
  <c r="M152" i="2"/>
  <c r="M151" i="2" s="1"/>
  <c r="M155" i="2"/>
  <c r="M154" i="2" s="1"/>
  <c r="M158" i="2"/>
  <c r="M157" i="2" s="1"/>
  <c r="L136" i="2"/>
  <c r="L135" i="2" s="1"/>
  <c r="M136" i="2"/>
  <c r="M135" i="2" s="1"/>
  <c r="K136" i="2"/>
  <c r="K135" i="2" s="1"/>
  <c r="M130" i="2"/>
  <c r="M129" i="2" s="1"/>
  <c r="M133" i="2"/>
  <c r="M132" i="2" s="1"/>
  <c r="M139" i="2"/>
  <c r="M138" i="2" s="1"/>
  <c r="M142" i="2"/>
  <c r="M141" i="2" s="1"/>
  <c r="M117" i="2"/>
  <c r="M116" i="2" s="1"/>
  <c r="M120" i="2"/>
  <c r="M119" i="2" s="1"/>
  <c r="M123" i="2"/>
  <c r="M122" i="2" s="1"/>
  <c r="M126" i="2"/>
  <c r="M125" i="2" s="1"/>
  <c r="M85" i="2"/>
  <c r="M84" i="2" s="1"/>
  <c r="M88" i="2"/>
  <c r="M87" i="2" s="1"/>
  <c r="M91" i="2"/>
  <c r="M90" i="2" s="1"/>
  <c r="M94" i="2"/>
  <c r="M93" i="2" s="1"/>
  <c r="M97" i="2"/>
  <c r="M96" i="2" s="1"/>
  <c r="M100" i="2"/>
  <c r="M99" i="2" s="1"/>
  <c r="M103" i="2"/>
  <c r="M102" i="2" s="1"/>
  <c r="M106" i="2"/>
  <c r="M105" i="2" s="1"/>
  <c r="M109" i="2"/>
  <c r="M108" i="2" s="1"/>
  <c r="M62" i="2"/>
  <c r="M72" i="2"/>
  <c r="M75" i="2"/>
  <c r="M74" i="2" s="1"/>
  <c r="M39" i="2"/>
  <c r="M46" i="2"/>
  <c r="M45" i="2" s="1"/>
  <c r="M53" i="2"/>
  <c r="M19" i="2"/>
  <c r="M18" i="2" s="1"/>
  <c r="M23" i="2"/>
  <c r="M22" i="2" s="1"/>
  <c r="M26" i="2"/>
  <c r="M25" i="2" s="1"/>
  <c r="M30" i="2"/>
  <c r="M29" i="2" s="1"/>
  <c r="M33" i="2"/>
  <c r="M32" i="2" s="1"/>
  <c r="L532" i="2"/>
  <c r="L531" i="2" s="1"/>
  <c r="L525" i="2"/>
  <c r="L522" i="2"/>
  <c r="L518" i="2"/>
  <c r="L517" i="2" s="1"/>
  <c r="L516" i="2" s="1"/>
  <c r="L514" i="2"/>
  <c r="L513" i="2" s="1"/>
  <c r="L511" i="2"/>
  <c r="L510" i="2" s="1"/>
  <c r="L508" i="2"/>
  <c r="L507" i="2" s="1"/>
  <c r="L505" i="2"/>
  <c r="L504" i="2" s="1"/>
  <c r="L502" i="2"/>
  <c r="L501" i="2" s="1"/>
  <c r="L499" i="2"/>
  <c r="L498" i="2" s="1"/>
  <c r="L496" i="2"/>
  <c r="L495" i="2" s="1"/>
  <c r="L493" i="2"/>
  <c r="L492" i="2" s="1"/>
  <c r="L490" i="2"/>
  <c r="L489" i="2" s="1"/>
  <c r="L487" i="2"/>
  <c r="L486" i="2" s="1"/>
  <c r="L481" i="2"/>
  <c r="L480" i="2" s="1"/>
  <c r="L478" i="2"/>
  <c r="L476" i="2"/>
  <c r="L472" i="2"/>
  <c r="L471" i="2" s="1"/>
  <c r="L468" i="2"/>
  <c r="L467" i="2" s="1"/>
  <c r="L462" i="2"/>
  <c r="L461" i="2" s="1"/>
  <c r="L459" i="2"/>
  <c r="L458" i="2" s="1"/>
  <c r="L453" i="2"/>
  <c r="L452" i="2" s="1"/>
  <c r="L451" i="2" s="1"/>
  <c r="L448" i="2"/>
  <c r="L447" i="2" s="1"/>
  <c r="L445" i="2"/>
  <c r="L444" i="2" s="1"/>
  <c r="L442" i="2"/>
  <c r="L441" i="2" s="1"/>
  <c r="L439" i="2"/>
  <c r="L438" i="2" s="1"/>
  <c r="L436" i="2"/>
  <c r="L435" i="2" s="1"/>
  <c r="L433" i="2"/>
  <c r="L432" i="2" s="1"/>
  <c r="L430" i="2"/>
  <c r="L429" i="2" s="1"/>
  <c r="L427" i="2"/>
  <c r="L426" i="2" s="1"/>
  <c r="L420" i="2"/>
  <c r="L411" i="2"/>
  <c r="L407" i="2"/>
  <c r="L406" i="2" s="1"/>
  <c r="L398" i="2"/>
  <c r="L397" i="2" s="1"/>
  <c r="L392" i="2"/>
  <c r="L385" i="2"/>
  <c r="L380" i="2"/>
  <c r="L379" i="2" s="1"/>
  <c r="L377" i="2"/>
  <c r="L376" i="2" s="1"/>
  <c r="L374" i="2"/>
  <c r="L373" i="2" s="1"/>
  <c r="L371" i="2"/>
  <c r="L370" i="2" s="1"/>
  <c r="L368" i="2"/>
  <c r="L366" i="2"/>
  <c r="L361" i="2"/>
  <c r="L359" i="2"/>
  <c r="L354" i="2"/>
  <c r="L350" i="2"/>
  <c r="L346" i="2"/>
  <c r="L345" i="2" s="1"/>
  <c r="L344" i="2" s="1"/>
  <c r="L342" i="2"/>
  <c r="L339" i="2" s="1"/>
  <c r="L337" i="2"/>
  <c r="L336" i="2" s="1"/>
  <c r="L334" i="2"/>
  <c r="L333" i="2" s="1"/>
  <c r="L331" i="2"/>
  <c r="L330" i="2" s="1"/>
  <c r="L328" i="2"/>
  <c r="L326" i="2"/>
  <c r="L323" i="2"/>
  <c r="L322" i="2" s="1"/>
  <c r="L313" i="2"/>
  <c r="L312" i="2" s="1"/>
  <c r="L310" i="2"/>
  <c r="L309" i="2" s="1"/>
  <c r="L307" i="2"/>
  <c r="L306" i="2" s="1"/>
  <c r="L304" i="2"/>
  <c r="L303" i="2" s="1"/>
  <c r="L301" i="2"/>
  <c r="L300" i="2" s="1"/>
  <c r="L295" i="2"/>
  <c r="L294" i="2" s="1"/>
  <c r="L292" i="2"/>
  <c r="L291" i="2" s="1"/>
  <c r="L289" i="2"/>
  <c r="L288" i="2" s="1"/>
  <c r="L286" i="2"/>
  <c r="L285" i="2" s="1"/>
  <c r="L283" i="2"/>
  <c r="L282" i="2" s="1"/>
  <c r="L277" i="2"/>
  <c r="L276" i="2" s="1"/>
  <c r="L269" i="2"/>
  <c r="L268" i="2" s="1"/>
  <c r="L266" i="2"/>
  <c r="L265" i="2" s="1"/>
  <c r="L262" i="2"/>
  <c r="L261" i="2" s="1"/>
  <c r="L259" i="2"/>
  <c r="L258" i="2" s="1"/>
  <c r="L253" i="2"/>
  <c r="L252" i="2" s="1"/>
  <c r="L247" i="2"/>
  <c r="L242" i="2"/>
  <c r="L237" i="2"/>
  <c r="L236" i="2" s="1"/>
  <c r="L234" i="2"/>
  <c r="L233" i="2" s="1"/>
  <c r="L228" i="2"/>
  <c r="L226" i="2"/>
  <c r="L225" i="2" s="1"/>
  <c r="L224" i="2" s="1"/>
  <c r="L222" i="2"/>
  <c r="L221" i="2" s="1"/>
  <c r="L219" i="2"/>
  <c r="L218" i="2" s="1"/>
  <c r="L215" i="2"/>
  <c r="L212" i="2" s="1"/>
  <c r="L210" i="2"/>
  <c r="L209" i="2" s="1"/>
  <c r="L205" i="2"/>
  <c r="L204" i="2" s="1"/>
  <c r="L202" i="2"/>
  <c r="L199" i="2" s="1"/>
  <c r="L193" i="2"/>
  <c r="L192" i="2" s="1"/>
  <c r="L190" i="2"/>
  <c r="L189" i="2" s="1"/>
  <c r="L187" i="2"/>
  <c r="L186" i="2" s="1"/>
  <c r="L183" i="2"/>
  <c r="L182" i="2" s="1"/>
  <c r="L180" i="2"/>
  <c r="L177" i="2" s="1"/>
  <c r="L174" i="2"/>
  <c r="L173" i="2" s="1"/>
  <c r="L171" i="2"/>
  <c r="L170" i="2" s="1"/>
  <c r="L168" i="2"/>
  <c r="L167" i="2" s="1"/>
  <c r="L164" i="2"/>
  <c r="L163" i="2" s="1"/>
  <c r="L158" i="2"/>
  <c r="L157" i="2" s="1"/>
  <c r="L155" i="2"/>
  <c r="L154" i="2" s="1"/>
  <c r="L152" i="2"/>
  <c r="L151" i="2" s="1"/>
  <c r="L146" i="2"/>
  <c r="L145" i="2" s="1"/>
  <c r="L142" i="2"/>
  <c r="L141" i="2" s="1"/>
  <c r="L139" i="2"/>
  <c r="L138" i="2" s="1"/>
  <c r="L133" i="2"/>
  <c r="L132" i="2" s="1"/>
  <c r="L130" i="2"/>
  <c r="L129" i="2" s="1"/>
  <c r="L126" i="2"/>
  <c r="L125" i="2" s="1"/>
  <c r="L123" i="2"/>
  <c r="L122" i="2" s="1"/>
  <c r="L120" i="2"/>
  <c r="L119" i="2" s="1"/>
  <c r="L117" i="2"/>
  <c r="L116" i="2" s="1"/>
  <c r="L109" i="2"/>
  <c r="L108" i="2" s="1"/>
  <c r="L106" i="2"/>
  <c r="L105" i="2" s="1"/>
  <c r="L103" i="2"/>
  <c r="L102" i="2" s="1"/>
  <c r="L100" i="2"/>
  <c r="L99" i="2" s="1"/>
  <c r="L97" i="2"/>
  <c r="L96" i="2" s="1"/>
  <c r="L94" i="2"/>
  <c r="L93" i="2" s="1"/>
  <c r="L91" i="2"/>
  <c r="L90" i="2" s="1"/>
  <c r="L88" i="2"/>
  <c r="L87" i="2" s="1"/>
  <c r="L85" i="2"/>
  <c r="L84" i="2" s="1"/>
  <c r="L75" i="2"/>
  <c r="L74" i="2" s="1"/>
  <c r="L72" i="2"/>
  <c r="L62" i="2"/>
  <c r="L53" i="2"/>
  <c r="L46" i="2"/>
  <c r="L45" i="2" s="1"/>
  <c r="L39" i="2"/>
  <c r="L33" i="2"/>
  <c r="L32" i="2" s="1"/>
  <c r="L30" i="2"/>
  <c r="L29" i="2" s="1"/>
  <c r="L26" i="2"/>
  <c r="L25" i="2" s="1"/>
  <c r="L23" i="2"/>
  <c r="L22" i="2" s="1"/>
  <c r="L19" i="2"/>
  <c r="L18" i="2" s="1"/>
  <c r="K19" i="2"/>
  <c r="K18" i="2" s="1"/>
  <c r="L389" i="2" l="1"/>
  <c r="L388" i="2" s="1"/>
  <c r="L274" i="2"/>
  <c r="L230" i="2"/>
  <c r="L13" i="2"/>
  <c r="M389" i="2"/>
  <c r="M388" i="2" s="1"/>
  <c r="L384" i="2"/>
  <c r="L383" i="2"/>
  <c r="M299" i="2"/>
  <c r="L38" i="2"/>
  <c r="L37" i="2" s="1"/>
  <c r="L35" i="2" s="1"/>
  <c r="L299" i="2"/>
  <c r="M274" i="2"/>
  <c r="L166" i="2"/>
  <c r="M325" i="2"/>
  <c r="M230" i="2"/>
  <c r="L162" i="2"/>
  <c r="L161" i="2"/>
  <c r="M166" i="2"/>
  <c r="L198" i="2"/>
  <c r="L239" i="2"/>
  <c r="M38" i="2"/>
  <c r="M36" i="2" s="1"/>
  <c r="M225" i="2"/>
  <c r="M224" i="2" s="1"/>
  <c r="L521" i="2"/>
  <c r="L520" i="2" s="1"/>
  <c r="M521" i="2"/>
  <c r="M520" i="2" s="1"/>
  <c r="L244" i="2"/>
  <c r="L475" i="2"/>
  <c r="L465" i="2" s="1"/>
  <c r="M349" i="2"/>
  <c r="M348" i="2" s="1"/>
  <c r="L61" i="2"/>
  <c r="L60" i="2" s="1"/>
  <c r="L58" i="2" s="1"/>
  <c r="L57" i="2" s="1"/>
  <c r="M239" i="2"/>
  <c r="M232" i="2" s="1"/>
  <c r="M61" i="2"/>
  <c r="M60" i="2" s="1"/>
  <c r="M58" i="2" s="1"/>
  <c r="M57" i="2" s="1"/>
  <c r="L28" i="2"/>
  <c r="L257" i="2"/>
  <c r="L466" i="2"/>
  <c r="M28" i="2"/>
  <c r="M365" i="2"/>
  <c r="M364" i="2" s="1"/>
  <c r="M410" i="2"/>
  <c r="M475" i="2"/>
  <c r="M474" i="2" s="1"/>
  <c r="L474" i="2"/>
  <c r="L21" i="2"/>
  <c r="L217" i="2"/>
  <c r="L349" i="2"/>
  <c r="L348" i="2" s="1"/>
  <c r="L365" i="2"/>
  <c r="M217" i="2"/>
  <c r="L264" i="2"/>
  <c r="M264" i="2"/>
  <c r="M530" i="2"/>
  <c r="M528" i="2" s="1"/>
  <c r="M484" i="2"/>
  <c r="M485" i="2"/>
  <c r="M466" i="2"/>
  <c r="M456" i="2"/>
  <c r="M457" i="2"/>
  <c r="M455" i="2" s="1"/>
  <c r="M451" i="2"/>
  <c r="M450" i="2"/>
  <c r="M425" i="2"/>
  <c r="M405" i="2"/>
  <c r="M384" i="2"/>
  <c r="M344" i="2"/>
  <c r="M319" i="2"/>
  <c r="M321" i="2"/>
  <c r="M281" i="2"/>
  <c r="M275" i="2"/>
  <c r="M273" i="2"/>
  <c r="M257" i="2"/>
  <c r="M198" i="2"/>
  <c r="M162" i="2"/>
  <c r="M144" i="2"/>
  <c r="N144" i="2" s="1"/>
  <c r="M128" i="2"/>
  <c r="M81" i="2"/>
  <c r="M114" i="2"/>
  <c r="M115" i="2"/>
  <c r="M83" i="2"/>
  <c r="M13" i="2"/>
  <c r="M14" i="2"/>
  <c r="M21" i="2"/>
  <c r="L485" i="2"/>
  <c r="L483" i="2" s="1"/>
  <c r="L530" i="2"/>
  <c r="L528" i="2" s="1"/>
  <c r="L529" i="2"/>
  <c r="L457" i="2"/>
  <c r="L455" i="2" s="1"/>
  <c r="L456" i="2"/>
  <c r="L450" i="2"/>
  <c r="L425" i="2"/>
  <c r="L409" i="2"/>
  <c r="L405" i="2"/>
  <c r="L364" i="2"/>
  <c r="L325" i="2"/>
  <c r="L321" i="2" s="1"/>
  <c r="L275" i="2"/>
  <c r="L273" i="2"/>
  <c r="L281" i="2"/>
  <c r="L144" i="2"/>
  <c r="L128" i="2"/>
  <c r="L81" i="2"/>
  <c r="L115" i="2"/>
  <c r="L114" i="2"/>
  <c r="L83" i="2"/>
  <c r="L82" i="2"/>
  <c r="L14" i="2"/>
  <c r="L382" i="2" l="1"/>
  <c r="L231" i="2"/>
  <c r="L36" i="2"/>
  <c r="L12" i="2"/>
  <c r="L11" i="2" s="1"/>
  <c r="M383" i="2"/>
  <c r="L232" i="2"/>
  <c r="L160" i="2" s="1"/>
  <c r="L59" i="2"/>
  <c r="M37" i="2"/>
  <c r="M35" i="2" s="1"/>
  <c r="M231" i="2"/>
  <c r="M464" i="2"/>
  <c r="M318" i="2"/>
  <c r="L484" i="2"/>
  <c r="M465" i="2"/>
  <c r="L464" i="2"/>
  <c r="M320" i="2"/>
  <c r="M483" i="2"/>
  <c r="M161" i="2"/>
  <c r="M59" i="2"/>
  <c r="L318" i="2"/>
  <c r="L320" i="2"/>
  <c r="M382" i="2"/>
  <c r="M272" i="2"/>
  <c r="M80" i="2"/>
  <c r="L319" i="2"/>
  <c r="L80" i="2"/>
  <c r="M12" i="2"/>
  <c r="L272" i="2"/>
  <c r="M11" i="2" l="1"/>
  <c r="M271" i="2"/>
  <c r="N271" i="2" s="1"/>
  <c r="L271" i="2"/>
  <c r="L79" i="2"/>
  <c r="M79" i="2"/>
  <c r="N22" i="2"/>
  <c r="N21" i="2"/>
  <c r="N527" i="2"/>
  <c r="N524" i="2"/>
  <c r="N526" i="2"/>
  <c r="N479" i="2"/>
  <c r="N368" i="2"/>
  <c r="N369" i="2"/>
  <c r="N352" i="2"/>
  <c r="N353" i="2"/>
  <c r="N355" i="2"/>
  <c r="N356" i="2"/>
  <c r="N357" i="2"/>
  <c r="N358" i="2"/>
  <c r="N360" i="2"/>
  <c r="N362" i="2"/>
  <c r="N363" i="2"/>
  <c r="N328" i="2"/>
  <c r="N329" i="2"/>
  <c r="N247" i="2"/>
  <c r="N248" i="2"/>
  <c r="N242" i="2"/>
  <c r="N243" i="2"/>
  <c r="N185" i="2"/>
  <c r="N176" i="2"/>
  <c r="N148" i="2"/>
  <c r="N533" i="2"/>
  <c r="N532" i="2"/>
  <c r="N531" i="2"/>
  <c r="N523" i="2"/>
  <c r="N519" i="2"/>
  <c r="N515" i="2"/>
  <c r="N512" i="2"/>
  <c r="N509" i="2"/>
  <c r="N506" i="2"/>
  <c r="N505" i="2"/>
  <c r="N504" i="2"/>
  <c r="N503" i="2"/>
  <c r="N500" i="2"/>
  <c r="N497" i="2"/>
  <c r="N494" i="2"/>
  <c r="N491" i="2"/>
  <c r="N488" i="2"/>
  <c r="N482" i="2"/>
  <c r="N481" i="2"/>
  <c r="N480" i="2"/>
  <c r="N477" i="2"/>
  <c r="N476" i="2"/>
  <c r="N473" i="2"/>
  <c r="N469" i="2"/>
  <c r="N463" i="2"/>
  <c r="N460" i="2"/>
  <c r="N454" i="2"/>
  <c r="N453" i="2"/>
  <c r="N452" i="2"/>
  <c r="N449" i="2"/>
  <c r="N446" i="2"/>
  <c r="N445" i="2"/>
  <c r="N444" i="2"/>
  <c r="N443" i="2"/>
  <c r="N440" i="2"/>
  <c r="N437" i="2"/>
  <c r="N434" i="2"/>
  <c r="N428" i="2"/>
  <c r="N408" i="2"/>
  <c r="N402" i="2"/>
  <c r="N401" i="2"/>
  <c r="N400" i="2"/>
  <c r="N399" i="2"/>
  <c r="N393" i="2"/>
  <c r="N392" i="2"/>
  <c r="N389" i="2"/>
  <c r="N387" i="2"/>
  <c r="N386" i="2"/>
  <c r="N385" i="2"/>
  <c r="N381" i="2"/>
  <c r="N378" i="2"/>
  <c r="N375" i="2"/>
  <c r="N372" i="2"/>
  <c r="N371" i="2"/>
  <c r="N370" i="2"/>
  <c r="N367" i="2"/>
  <c r="N351" i="2"/>
  <c r="N347" i="2"/>
  <c r="N343" i="2"/>
  <c r="N338" i="2"/>
  <c r="N337" i="2"/>
  <c r="N336" i="2"/>
  <c r="N335" i="2"/>
  <c r="N334" i="2"/>
  <c r="N333" i="2"/>
  <c r="N332" i="2"/>
  <c r="N327" i="2"/>
  <c r="N326" i="2"/>
  <c r="N324" i="2"/>
  <c r="N314" i="2"/>
  <c r="N311" i="2"/>
  <c r="N308" i="2"/>
  <c r="N305" i="2"/>
  <c r="N302" i="2"/>
  <c r="N296" i="2"/>
  <c r="N293" i="2"/>
  <c r="N292" i="2"/>
  <c r="N291" i="2"/>
  <c r="N290" i="2"/>
  <c r="N287" i="2"/>
  <c r="N286" i="2"/>
  <c r="N285" i="2"/>
  <c r="N284" i="2"/>
  <c r="N283" i="2"/>
  <c r="N282" i="2"/>
  <c r="N278" i="2"/>
  <c r="N277" i="2"/>
  <c r="N276" i="2"/>
  <c r="N263" i="2"/>
  <c r="N262" i="2"/>
  <c r="N261" i="2"/>
  <c r="N260" i="2"/>
  <c r="N259" i="2"/>
  <c r="N258" i="2"/>
  <c r="N254" i="2"/>
  <c r="N253" i="2"/>
  <c r="N252" i="2"/>
  <c r="N246" i="2"/>
  <c r="N245" i="2"/>
  <c r="N241" i="2"/>
  <c r="N240" i="2"/>
  <c r="N238" i="2"/>
  <c r="N237" i="2"/>
  <c r="N236" i="2"/>
  <c r="N235" i="2"/>
  <c r="N234" i="2"/>
  <c r="N233" i="2"/>
  <c r="N227" i="2"/>
  <c r="N226" i="2"/>
  <c r="N225" i="2"/>
  <c r="N223" i="2"/>
  <c r="N222" i="2"/>
  <c r="N221" i="2"/>
  <c r="N220" i="2"/>
  <c r="N219" i="2"/>
  <c r="N218" i="2"/>
  <c r="N216" i="2"/>
  <c r="N215" i="2"/>
  <c r="N212" i="2"/>
  <c r="N211" i="2"/>
  <c r="N210" i="2"/>
  <c r="N209" i="2"/>
  <c r="N206" i="2"/>
  <c r="N205" i="2"/>
  <c r="N204" i="2"/>
  <c r="N203" i="2"/>
  <c r="N202" i="2"/>
  <c r="N199" i="2"/>
  <c r="N194" i="2"/>
  <c r="N193" i="2"/>
  <c r="N192" i="2"/>
  <c r="N191" i="2"/>
  <c r="N190" i="2"/>
  <c r="N189" i="2"/>
  <c r="N188" i="2"/>
  <c r="N187" i="2"/>
  <c r="N186" i="2"/>
  <c r="N183" i="2"/>
  <c r="N182" i="2"/>
  <c r="N181" i="2"/>
  <c r="N180" i="2"/>
  <c r="N177" i="2"/>
  <c r="N174" i="2"/>
  <c r="N173" i="2"/>
  <c r="N172" i="2"/>
  <c r="N171" i="2"/>
  <c r="N170" i="2"/>
  <c r="N169" i="2"/>
  <c r="N168" i="2"/>
  <c r="N167" i="2"/>
  <c r="N165" i="2"/>
  <c r="N164" i="2"/>
  <c r="N163" i="2"/>
  <c r="N159" i="2"/>
  <c r="N158" i="2"/>
  <c r="N157" i="2"/>
  <c r="N156" i="2"/>
  <c r="N155" i="2"/>
  <c r="N154" i="2"/>
  <c r="N153" i="2"/>
  <c r="N152" i="2"/>
  <c r="N151" i="2"/>
  <c r="N147" i="2"/>
  <c r="N146" i="2"/>
  <c r="N145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77" i="2"/>
  <c r="N78" i="2"/>
  <c r="N76" i="2"/>
  <c r="N74" i="2"/>
  <c r="N64" i="2"/>
  <c r="N65" i="2"/>
  <c r="N67" i="2"/>
  <c r="N68" i="2"/>
  <c r="N69" i="2"/>
  <c r="N70" i="2"/>
  <c r="N71" i="2"/>
  <c r="N72" i="2"/>
  <c r="N73" i="2"/>
  <c r="N63" i="2"/>
  <c r="N56" i="2"/>
  <c r="N54" i="2"/>
  <c r="N53" i="2"/>
  <c r="N52" i="2"/>
  <c r="N51" i="2"/>
  <c r="N48" i="2"/>
  <c r="N47" i="2"/>
  <c r="N46" i="2"/>
  <c r="N45" i="2"/>
  <c r="N41" i="2"/>
  <c r="N42" i="2"/>
  <c r="N43" i="2"/>
  <c r="N44" i="2"/>
  <c r="N40" i="2"/>
  <c r="N39" i="2"/>
  <c r="N27" i="2"/>
  <c r="N26" i="2"/>
  <c r="N25" i="2"/>
  <c r="N24" i="2"/>
  <c r="N23" i="2"/>
  <c r="N20" i="2"/>
  <c r="N19" i="2"/>
  <c r="N18" i="2"/>
  <c r="N17" i="2"/>
  <c r="N16" i="2"/>
  <c r="N15" i="2"/>
  <c r="N14" i="2"/>
  <c r="L539" i="2"/>
  <c r="M539" i="2"/>
  <c r="L541" i="2"/>
  <c r="M541" i="2"/>
  <c r="L542" i="2"/>
  <c r="M542" i="2"/>
  <c r="L543" i="2"/>
  <c r="M543" i="2"/>
  <c r="L544" i="2"/>
  <c r="M544" i="2"/>
  <c r="L545" i="2"/>
  <c r="M545" i="2"/>
  <c r="L546" i="2"/>
  <c r="M546" i="2"/>
  <c r="L547" i="2"/>
  <c r="M547" i="2"/>
  <c r="L548" i="2"/>
  <c r="M548" i="2"/>
  <c r="L549" i="2" l="1"/>
  <c r="M549" i="2"/>
  <c r="M143" i="1"/>
  <c r="M145" i="1"/>
  <c r="M144" i="1"/>
  <c r="M123" i="1" l="1"/>
  <c r="M124" i="1"/>
  <c r="M126" i="1"/>
  <c r="M127" i="1"/>
  <c r="M128" i="1"/>
  <c r="M129" i="1"/>
  <c r="M130" i="1"/>
  <c r="M96" i="1"/>
  <c r="M97" i="1"/>
  <c r="M98" i="1"/>
  <c r="M100" i="1"/>
  <c r="M101" i="1"/>
  <c r="M102" i="1"/>
  <c r="M103" i="1"/>
  <c r="M104" i="1"/>
  <c r="M106" i="1"/>
  <c r="M108" i="1"/>
  <c r="M109" i="1"/>
  <c r="M111" i="1"/>
  <c r="M112" i="1"/>
  <c r="M114" i="1"/>
  <c r="M116" i="1"/>
  <c r="M117" i="1"/>
  <c r="M119" i="1"/>
  <c r="M92" i="1"/>
  <c r="M90" i="1" l="1"/>
  <c r="M58" i="1"/>
  <c r="M59" i="1"/>
  <c r="M60" i="1"/>
  <c r="M62" i="1"/>
  <c r="M64" i="1"/>
  <c r="M66" i="1"/>
  <c r="M67" i="1"/>
  <c r="M69" i="1"/>
  <c r="M70" i="1"/>
  <c r="M71" i="1"/>
  <c r="M72" i="1"/>
  <c r="M75" i="1"/>
  <c r="M76" i="1"/>
  <c r="M77" i="1"/>
  <c r="M78" i="1"/>
  <c r="M79" i="1"/>
  <c r="M81" i="1"/>
  <c r="M82" i="1"/>
  <c r="M85" i="1"/>
  <c r="M121" i="1" l="1"/>
  <c r="K13" i="2"/>
  <c r="N13" i="2" s="1"/>
  <c r="K12" i="2"/>
  <c r="N12" i="2" s="1"/>
  <c r="M31" i="1"/>
  <c r="M30" i="1"/>
  <c r="M44" i="1"/>
  <c r="M33" i="1"/>
  <c r="M34" i="1"/>
  <c r="M36" i="1"/>
  <c r="K75" i="2"/>
  <c r="N75" i="2" s="1"/>
  <c r="K529" i="2"/>
  <c r="N529" i="2" s="1"/>
  <c r="K530" i="2"/>
  <c r="K522" i="2"/>
  <c r="N522" i="2" s="1"/>
  <c r="K525" i="2"/>
  <c r="N525" i="2" s="1"/>
  <c r="K518" i="2"/>
  <c r="N518" i="2" s="1"/>
  <c r="K514" i="2"/>
  <c r="K511" i="2"/>
  <c r="K508" i="2"/>
  <c r="N508" i="2" s="1"/>
  <c r="K502" i="2"/>
  <c r="K499" i="2"/>
  <c r="K496" i="2"/>
  <c r="N496" i="2" s="1"/>
  <c r="K493" i="2"/>
  <c r="K490" i="2"/>
  <c r="N490" i="2" s="1"/>
  <c r="K487" i="2"/>
  <c r="N487" i="2" s="1"/>
  <c r="K478" i="2"/>
  <c r="K472" i="2"/>
  <c r="N472" i="2" s="1"/>
  <c r="K468" i="2"/>
  <c r="N468" i="2" s="1"/>
  <c r="K462" i="2"/>
  <c r="K459" i="2"/>
  <c r="N459" i="2" s="1"/>
  <c r="K450" i="2"/>
  <c r="N450" i="2" s="1"/>
  <c r="K451" i="2"/>
  <c r="N451" i="2" s="1"/>
  <c r="K448" i="2"/>
  <c r="N448" i="2" s="1"/>
  <c r="K442" i="2"/>
  <c r="K439" i="2"/>
  <c r="N439" i="2" s="1"/>
  <c r="K436" i="2"/>
  <c r="K433" i="2"/>
  <c r="K430" i="2"/>
  <c r="K429" i="2" s="1"/>
  <c r="K427" i="2"/>
  <c r="N427" i="2" s="1"/>
  <c r="K420" i="2"/>
  <c r="N420" i="2" s="1"/>
  <c r="K414" i="2"/>
  <c r="N414" i="2" s="1"/>
  <c r="K411" i="2"/>
  <c r="N411" i="2" s="1"/>
  <c r="K407" i="2"/>
  <c r="K398" i="2"/>
  <c r="N398" i="2" s="1"/>
  <c r="K384" i="2"/>
  <c r="N384" i="2" s="1"/>
  <c r="K380" i="2"/>
  <c r="K377" i="2"/>
  <c r="N377" i="2" s="1"/>
  <c r="K374" i="2"/>
  <c r="K366" i="2"/>
  <c r="K361" i="2"/>
  <c r="N361" i="2" s="1"/>
  <c r="K359" i="2"/>
  <c r="N359" i="2" s="1"/>
  <c r="K354" i="2"/>
  <c r="N354" i="2" s="1"/>
  <c r="K350" i="2"/>
  <c r="N350" i="2" s="1"/>
  <c r="K346" i="2"/>
  <c r="K342" i="2"/>
  <c r="K339" i="2" s="1"/>
  <c r="K325" i="2"/>
  <c r="N325" i="2" s="1"/>
  <c r="K331" i="2"/>
  <c r="N331" i="2" s="1"/>
  <c r="K323" i="2"/>
  <c r="K273" i="2"/>
  <c r="N273" i="2" s="1"/>
  <c r="K313" i="2"/>
  <c r="K310" i="2"/>
  <c r="N310" i="2" s="1"/>
  <c r="K307" i="2"/>
  <c r="N307" i="2" s="1"/>
  <c r="K304" i="2"/>
  <c r="K301" i="2"/>
  <c r="K295" i="2"/>
  <c r="K289" i="2"/>
  <c r="N289" i="2" s="1"/>
  <c r="K275" i="2"/>
  <c r="N275" i="2" s="1"/>
  <c r="N230" i="2"/>
  <c r="K264" i="2"/>
  <c r="K257" i="2"/>
  <c r="N257" i="2" s="1"/>
  <c r="K244" i="2"/>
  <c r="N244" i="2" s="1"/>
  <c r="K239" i="2"/>
  <c r="K224" i="2"/>
  <c r="N224" i="2" s="1"/>
  <c r="K217" i="2"/>
  <c r="N217" i="2" s="1"/>
  <c r="K198" i="2"/>
  <c r="N198" i="2" s="1"/>
  <c r="N161" i="2"/>
  <c r="N166" i="2"/>
  <c r="K162" i="2"/>
  <c r="N162" i="2" s="1"/>
  <c r="K81" i="2"/>
  <c r="N81" i="2" s="1"/>
  <c r="K128" i="2"/>
  <c r="N128" i="2" s="1"/>
  <c r="K82" i="2"/>
  <c r="N82" i="2" s="1"/>
  <c r="K114" i="2"/>
  <c r="N114" i="2" s="1"/>
  <c r="K115" i="2"/>
  <c r="N115" i="2" s="1"/>
  <c r="K83" i="2"/>
  <c r="N83" i="2" s="1"/>
  <c r="K66" i="2"/>
  <c r="N66" i="2" s="1"/>
  <c r="K62" i="2"/>
  <c r="N62" i="2" s="1"/>
  <c r="M91" i="1"/>
  <c r="M89" i="1"/>
  <c r="M84" i="1"/>
  <c r="M80" i="1"/>
  <c r="M74" i="1"/>
  <c r="M68" i="1"/>
  <c r="M61" i="1"/>
  <c r="N239" i="2" l="1"/>
  <c r="K232" i="2"/>
  <c r="N342" i="2"/>
  <c r="N339" i="2"/>
  <c r="K432" i="2"/>
  <c r="N432" i="2" s="1"/>
  <c r="N433" i="2"/>
  <c r="K461" i="2"/>
  <c r="N461" i="2" s="1"/>
  <c r="N462" i="2"/>
  <c r="K498" i="2"/>
  <c r="N498" i="2" s="1"/>
  <c r="N499" i="2"/>
  <c r="K513" i="2"/>
  <c r="N513" i="2" s="1"/>
  <c r="N514" i="2"/>
  <c r="K528" i="2"/>
  <c r="N528" i="2" s="1"/>
  <c r="N530" i="2"/>
  <c r="K300" i="2"/>
  <c r="N301" i="2"/>
  <c r="K312" i="2"/>
  <c r="N312" i="2" s="1"/>
  <c r="N313" i="2"/>
  <c r="K373" i="2"/>
  <c r="N373" i="2" s="1"/>
  <c r="N374" i="2"/>
  <c r="K435" i="2"/>
  <c r="N435" i="2" s="1"/>
  <c r="N436" i="2"/>
  <c r="K501" i="2"/>
  <c r="N501" i="2" s="1"/>
  <c r="N502" i="2"/>
  <c r="K303" i="2"/>
  <c r="N303" i="2" s="1"/>
  <c r="N304" i="2"/>
  <c r="K406" i="2"/>
  <c r="N406" i="2" s="1"/>
  <c r="N407" i="2"/>
  <c r="K492" i="2"/>
  <c r="N492" i="2" s="1"/>
  <c r="N493" i="2"/>
  <c r="K294" i="2"/>
  <c r="N294" i="2" s="1"/>
  <c r="N295" i="2"/>
  <c r="K365" i="2"/>
  <c r="N365" i="2" s="1"/>
  <c r="N366" i="2"/>
  <c r="K288" i="2"/>
  <c r="K322" i="2"/>
  <c r="N322" i="2" s="1"/>
  <c r="N323" i="2"/>
  <c r="K345" i="2"/>
  <c r="N345" i="2" s="1"/>
  <c r="N346" i="2"/>
  <c r="K379" i="2"/>
  <c r="N379" i="2" s="1"/>
  <c r="N380" i="2"/>
  <c r="K441" i="2"/>
  <c r="N441" i="2" s="1"/>
  <c r="N442" i="2"/>
  <c r="K475" i="2"/>
  <c r="N475" i="2" s="1"/>
  <c r="N478" i="2"/>
  <c r="K510" i="2"/>
  <c r="N510" i="2" s="1"/>
  <c r="N511" i="2"/>
  <c r="K61" i="2"/>
  <c r="K231" i="2"/>
  <c r="N231" i="2" s="1"/>
  <c r="K349" i="2"/>
  <c r="N349" i="2" s="1"/>
  <c r="K397" i="2"/>
  <c r="K80" i="2"/>
  <c r="N80" i="2" s="1"/>
  <c r="K306" i="2"/>
  <c r="N306" i="2" s="1"/>
  <c r="K330" i="2"/>
  <c r="N330" i="2" s="1"/>
  <c r="K376" i="2"/>
  <c r="N376" i="2" s="1"/>
  <c r="K467" i="2"/>
  <c r="N467" i="2" s="1"/>
  <c r="K471" i="2"/>
  <c r="N471" i="2" s="1"/>
  <c r="K486" i="2"/>
  <c r="N486" i="2" s="1"/>
  <c r="K489" i="2"/>
  <c r="N489" i="2" s="1"/>
  <c r="K309" i="2"/>
  <c r="K426" i="2"/>
  <c r="N426" i="2" s="1"/>
  <c r="K438" i="2"/>
  <c r="N438" i="2" s="1"/>
  <c r="K447" i="2"/>
  <c r="N447" i="2" s="1"/>
  <c r="K458" i="2"/>
  <c r="N458" i="2" s="1"/>
  <c r="K495" i="2"/>
  <c r="N495" i="2" s="1"/>
  <c r="K507" i="2"/>
  <c r="N507" i="2" s="1"/>
  <c r="K521" i="2"/>
  <c r="N521" i="2" s="1"/>
  <c r="K517" i="2"/>
  <c r="N517" i="2" s="1"/>
  <c r="K38" i="2"/>
  <c r="N38" i="2" s="1"/>
  <c r="M57" i="1"/>
  <c r="M88" i="1"/>
  <c r="M35" i="1"/>
  <c r="M32" i="1"/>
  <c r="M125" i="1"/>
  <c r="M122" i="1"/>
  <c r="M113" i="1"/>
  <c r="M110" i="1"/>
  <c r="M107" i="1"/>
  <c r="M105" i="1"/>
  <c r="M99" i="1"/>
  <c r="M95" i="1"/>
  <c r="K344" i="2" l="1"/>
  <c r="N344" i="2" s="1"/>
  <c r="N397" i="2"/>
  <c r="K383" i="2"/>
  <c r="N383" i="2" s="1"/>
  <c r="K474" i="2"/>
  <c r="N474" i="2" s="1"/>
  <c r="N288" i="2"/>
  <c r="K274" i="2"/>
  <c r="N274" i="2" s="1"/>
  <c r="N300" i="2"/>
  <c r="K299" i="2"/>
  <c r="K281" i="2"/>
  <c r="N281" i="2" s="1"/>
  <c r="K405" i="2"/>
  <c r="N405" i="2" s="1"/>
  <c r="N309" i="2"/>
  <c r="N409" i="2"/>
  <c r="N410" i="2"/>
  <c r="K160" i="2"/>
  <c r="N160" i="2" s="1"/>
  <c r="N232" i="2"/>
  <c r="K59" i="2"/>
  <c r="N59" i="2" s="1"/>
  <c r="N61" i="2"/>
  <c r="K60" i="2"/>
  <c r="N60" i="2" s="1"/>
  <c r="N404" i="2"/>
  <c r="M56" i="1"/>
  <c r="K321" i="2"/>
  <c r="N321" i="2" s="1"/>
  <c r="K364" i="2"/>
  <c r="N364" i="2" s="1"/>
  <c r="K320" i="2"/>
  <c r="N320" i="2" s="1"/>
  <c r="K466" i="2"/>
  <c r="N466" i="2" s="1"/>
  <c r="K465" i="2"/>
  <c r="N465" i="2" s="1"/>
  <c r="K319" i="2"/>
  <c r="N319" i="2" s="1"/>
  <c r="K520" i="2"/>
  <c r="N520" i="2" s="1"/>
  <c r="K456" i="2"/>
  <c r="N456" i="2" s="1"/>
  <c r="K484" i="2"/>
  <c r="N484" i="2" s="1"/>
  <c r="K485" i="2"/>
  <c r="N485" i="2" s="1"/>
  <c r="K457" i="2"/>
  <c r="N457" i="2" s="1"/>
  <c r="N388" i="2"/>
  <c r="K516" i="2"/>
  <c r="N516" i="2" s="1"/>
  <c r="K425" i="2"/>
  <c r="N425" i="2" s="1"/>
  <c r="K348" i="2"/>
  <c r="N348" i="2" s="1"/>
  <c r="N299" i="2"/>
  <c r="M115" i="1"/>
  <c r="K36" i="2"/>
  <c r="N36" i="2" s="1"/>
  <c r="K37" i="2"/>
  <c r="N37" i="2" s="1"/>
  <c r="K543" i="2"/>
  <c r="N543" i="2" s="1"/>
  <c r="K58" i="2" l="1"/>
  <c r="N58" i="2" s="1"/>
  <c r="K79" i="2"/>
  <c r="N79" i="2" s="1"/>
  <c r="K545" i="2"/>
  <c r="N545" i="2" s="1"/>
  <c r="K541" i="2"/>
  <c r="N541" i="2" s="1"/>
  <c r="K272" i="2"/>
  <c r="N272" i="2" s="1"/>
  <c r="K464" i="2"/>
  <c r="N464" i="2" s="1"/>
  <c r="K382" i="2"/>
  <c r="N382" i="2" s="1"/>
  <c r="K57" i="2"/>
  <c r="N57" i="2" s="1"/>
  <c r="K318" i="2"/>
  <c r="N318" i="2" s="1"/>
  <c r="K455" i="2"/>
  <c r="N455" i="2" s="1"/>
  <c r="K483" i="2"/>
  <c r="N483" i="2" s="1"/>
  <c r="K403" i="2"/>
  <c r="N403" i="2" s="1"/>
  <c r="M94" i="1"/>
  <c r="K35" i="2"/>
  <c r="N35" i="2" s="1"/>
  <c r="K542" i="2"/>
  <c r="N542" i="2" s="1"/>
  <c r="K548" i="2"/>
  <c r="N548" i="2" s="1"/>
  <c r="K539" i="2"/>
  <c r="N539" i="2" s="1"/>
  <c r="K544" i="2"/>
  <c r="N544" i="2" s="1"/>
  <c r="K546" i="2"/>
  <c r="N546" i="2" s="1"/>
  <c r="K547" i="2"/>
  <c r="N547" i="2" s="1"/>
  <c r="K271" i="2" l="1"/>
  <c r="K11" i="2"/>
  <c r="N11" i="2" s="1"/>
  <c r="K549" i="2"/>
</calcChain>
</file>

<file path=xl/sharedStrings.xml><?xml version="1.0" encoding="utf-8"?>
<sst xmlns="http://schemas.openxmlformats.org/spreadsheetml/2006/main" count="1875" uniqueCount="569">
  <si>
    <t>PRIJEDLOG</t>
  </si>
  <si>
    <t>Članak 1.</t>
  </si>
  <si>
    <t>I.  OPĆI DIO</t>
  </si>
  <si>
    <t>Plan</t>
  </si>
  <si>
    <t>Indeks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</si>
  <si>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</si>
  <si>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</si>
  <si>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</si>
  <si>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</si>
  <si>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</si>
  <si>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</si>
  <si>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</si>
  <si>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</si>
  <si>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</si>
  <si>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C. RASPOLOŽIVA SREDSTVA IZ PRETHODNIH GODINA (VIŠAK/MANJAK PRIHODA I REZERVIRANJA)</t>
  </si>
  <si>
    <t>Vlastiti izvori</t>
  </si>
  <si>
    <t xml:space="preserve"> VIŠAK/MANJAK + NETO ZADUŽIVANJA/FINANCIRANJA + RASPOLOŽIVA SREDSTVA IZ PRETHODNIH GODINA</t>
  </si>
  <si>
    <t>Članak 2.</t>
  </si>
  <si>
    <t xml:space="preserve">        Prihodi i rashodi po razredima, skupinama i podskupinama utvrđuju se u Računu prihoda i rashoda, a primici i izdaci po razredima, skupinama i podskupinama utvrđuju se u Računu zaduživanja/financiranja.</t>
  </si>
  <si>
    <t>BROJ</t>
  </si>
  <si>
    <t>Šifra izvora</t>
  </si>
  <si>
    <t>KONTA</t>
  </si>
  <si>
    <t>VRSTA PRIHODA / IZDATAKA</t>
  </si>
  <si>
    <t>Prihodi od poreza</t>
  </si>
  <si>
    <t>Porez i prirez na dohodak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</si>
  <si>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</si>
  <si>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</si>
  <si>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</si>
  <si>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</si>
  <si>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</si>
  <si>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Prihodi po posebnim propisima</t>
  </si>
  <si>
    <t>Komunalni doprinosi i naknade</t>
  </si>
  <si>
    <t>Ostali prihodi</t>
  </si>
  <si>
    <t>Prihodi od prodaje materijalne imovine - prirodnih bogatstava</t>
  </si>
  <si>
    <t>Prihodi od prodaje proizvedene dugotrajne imovine</t>
  </si>
  <si>
    <t>Prihodi od prodaje građevinskih objekata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</si>
  <si>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</si>
  <si>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</si>
  <si>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</si>
  <si>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</si>
  <si>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</si>
  <si>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</si>
  <si>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</si>
  <si>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</si>
  <si>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</si>
  <si>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</si>
  <si>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</si>
  <si>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</si>
  <si>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</si>
  <si>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>Pomoći unutar opće države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</si>
  <si>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</si>
  <si>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</si>
  <si>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</si>
  <si>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</si>
  <si>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Kapitalne donacije</t>
  </si>
  <si>
    <t>Izvanredni rashodi</t>
  </si>
  <si>
    <t>Kapitalne pomoći</t>
  </si>
  <si>
    <t>Materijalna imovina - prirodna bogatstva</t>
  </si>
  <si>
    <t>Rashodi za nabavu proizvedene dugotrajne imovine</t>
  </si>
  <si>
    <t>Građevinski objekti</t>
  </si>
  <si>
    <t>Postrojenja i oprema</t>
  </si>
  <si>
    <t>Prijevozna sredstva</t>
  </si>
  <si>
    <t>Knjige,umjetnička djela i ostale izložbene vrijednosti</t>
  </si>
  <si>
    <t>Nematerijalna proizvedena imovina</t>
  </si>
  <si>
    <t/>
  </si>
  <si>
    <t>Primici od zaduživanja</t>
  </si>
  <si>
    <t>Rezultat poslovanja</t>
  </si>
  <si>
    <t>Višak/manjak prihoda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</si>
  <si>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</si>
  <si>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</si>
  <si>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</si>
  <si>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</si>
  <si>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</si>
  <si>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</si>
  <si>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</si>
  <si>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Članak 3.</t>
  </si>
  <si>
    <t>II. POSEBNI DIO</t>
  </si>
  <si>
    <t>ŠIFRA</t>
  </si>
  <si>
    <t>Izvor</t>
  </si>
  <si>
    <t>Program</t>
  </si>
  <si>
    <t>2</t>
  </si>
  <si>
    <t>3</t>
  </si>
  <si>
    <t>4</t>
  </si>
  <si>
    <t>5</t>
  </si>
  <si>
    <t>6</t>
  </si>
  <si>
    <t>7</t>
  </si>
  <si>
    <t>Projekt/ Aktivnost</t>
  </si>
  <si>
    <t>VRSTA RASHODA I IZDATAKA</t>
  </si>
  <si>
    <t>RAZDJEL  001  GRADSKO VIJEĆE I  URED GRADONAČELNIKA</t>
  </si>
  <si>
    <t>0100</t>
  </si>
  <si>
    <t>Funkcijska klasifikacija : 01- Opće javne usluge</t>
  </si>
  <si>
    <t xml:space="preserve"> </t>
  </si>
  <si>
    <t>1001</t>
  </si>
  <si>
    <t>0111</t>
  </si>
  <si>
    <t>A1001 01</t>
  </si>
  <si>
    <t>A1001 02</t>
  </si>
  <si>
    <t>A1001 03</t>
  </si>
  <si>
    <t>A1001 04</t>
  </si>
  <si>
    <t>1002</t>
  </si>
  <si>
    <t>A1002 01</t>
  </si>
  <si>
    <t>A1002 02</t>
  </si>
  <si>
    <t>GLAVA  00102  URED GRADONAČELNIKA</t>
  </si>
  <si>
    <t>Aktivnost:  Redovan rad ureda gradonačelnika</t>
  </si>
  <si>
    <t>1003</t>
  </si>
  <si>
    <t>0112</t>
  </si>
  <si>
    <t>A1003 01</t>
  </si>
  <si>
    <t>A1003 02</t>
  </si>
  <si>
    <t>0300</t>
  </si>
  <si>
    <t>Funkcijska klasifikacija : 03 - Javni red i sigurnost</t>
  </si>
  <si>
    <t>1004</t>
  </si>
  <si>
    <t>A1004 01</t>
  </si>
  <si>
    <t>0400</t>
  </si>
  <si>
    <t xml:space="preserve">Funkcijska klasifikacija : 04 - Ekonomski poslovi </t>
  </si>
  <si>
    <t>1005</t>
  </si>
  <si>
    <t>A1005 01</t>
  </si>
  <si>
    <t>0421</t>
  </si>
  <si>
    <t>0600</t>
  </si>
  <si>
    <t>Funkcijska klasifikacija : 06 - Usluge unapređenja stanovanja i zajednice</t>
  </si>
  <si>
    <t>1006</t>
  </si>
  <si>
    <t>0610</t>
  </si>
  <si>
    <t>A1006 01</t>
  </si>
  <si>
    <t>A1006 02</t>
  </si>
  <si>
    <t>0640</t>
  </si>
  <si>
    <t>A1006 03</t>
  </si>
  <si>
    <t>0520</t>
  </si>
  <si>
    <t>A1006 04</t>
  </si>
  <si>
    <t>1007</t>
  </si>
  <si>
    <t>A1007 01</t>
  </si>
  <si>
    <t>K1007 01</t>
  </si>
  <si>
    <t>0630</t>
  </si>
  <si>
    <t>K1007 02</t>
  </si>
  <si>
    <t>0500</t>
  </si>
  <si>
    <t>Funkcijska klasifikacija : 05 - Zaštita okoliša</t>
  </si>
  <si>
    <t>1008</t>
  </si>
  <si>
    <t>0510</t>
  </si>
  <si>
    <t>A1008 01</t>
  </si>
  <si>
    <t>A1008 02</t>
  </si>
  <si>
    <t>0900</t>
  </si>
  <si>
    <t>Funkcijska klasifikacija : 09 - Obrazovanje</t>
  </si>
  <si>
    <t>1011</t>
  </si>
  <si>
    <t>0912</t>
  </si>
  <si>
    <t>0913</t>
  </si>
  <si>
    <t>1009</t>
  </si>
  <si>
    <t>0911</t>
  </si>
  <si>
    <t>K1009 01</t>
  </si>
  <si>
    <t>1010</t>
  </si>
  <si>
    <t>K1010 01</t>
  </si>
  <si>
    <t>K1010 02</t>
  </si>
  <si>
    <t>0700</t>
  </si>
  <si>
    <t>Funkcijska klasifikacija : 07- Zdravstvo</t>
  </si>
  <si>
    <t>1013</t>
  </si>
  <si>
    <t>0740</t>
  </si>
  <si>
    <t>0721</t>
  </si>
  <si>
    <t>K1013 01</t>
  </si>
  <si>
    <t>0800</t>
  </si>
  <si>
    <t>Funkcijska klasifikacija : 08 - Rekreacija, kultura i religija</t>
  </si>
  <si>
    <t>1014</t>
  </si>
  <si>
    <t>0820</t>
  </si>
  <si>
    <t>K1014 01</t>
  </si>
  <si>
    <t>1015</t>
  </si>
  <si>
    <t>K1015 01</t>
  </si>
  <si>
    <t>1016</t>
  </si>
  <si>
    <t>0810</t>
  </si>
  <si>
    <t>K1016 01</t>
  </si>
  <si>
    <t>K1016 02</t>
  </si>
  <si>
    <t>Funkcijska klasifikacija : 10 - Socijalna zaštita</t>
  </si>
  <si>
    <t>1012</t>
  </si>
  <si>
    <t>1017</t>
  </si>
  <si>
    <t>1070</t>
  </si>
  <si>
    <t>A1017 01</t>
  </si>
  <si>
    <t>1060</t>
  </si>
  <si>
    <t>1018</t>
  </si>
  <si>
    <t>A1018 01</t>
  </si>
  <si>
    <t>1090</t>
  </si>
  <si>
    <t>T1018 01</t>
  </si>
  <si>
    <t>1020</t>
  </si>
  <si>
    <t>Funkcijska klasifikacija : 02 - Obrana</t>
  </si>
  <si>
    <t>Članak 4.</t>
  </si>
  <si>
    <t>2018.</t>
  </si>
  <si>
    <t>Kazne, upravne mjere i ostali prihodi</t>
  </si>
  <si>
    <t>Kazne i upravne mjere</t>
  </si>
  <si>
    <t xml:space="preserve">Pomoći proračunskim korisnicima drugih proračuna </t>
  </si>
  <si>
    <t>Kazne, penali i naknade šteta</t>
  </si>
  <si>
    <t>Rashodi za nabavu neproizvedene dugotrajne imovine</t>
  </si>
  <si>
    <t>Nematerijalna imovina</t>
  </si>
  <si>
    <t xml:space="preserve">Pomoći iz inozemstva i od subjekata unutar općeg prorčauna </t>
  </si>
  <si>
    <t>Pomoći proračunu iz drugih proračuna</t>
  </si>
  <si>
    <t xml:space="preserve">Pomoći proračunskim korisnicima iz proračuna koji im nije nadležan </t>
  </si>
  <si>
    <t>Prihodi od kamata na dane zajmove</t>
  </si>
  <si>
    <t xml:space="preserve">Prihodi od upravnih i administrativnih pristojbi, pristojbi po posebnim propisima i naknada </t>
  </si>
  <si>
    <t>Upravne i administrativne pristojbe</t>
  </si>
  <si>
    <t xml:space="preserve">Prihodi od prodaje proizvoda i robe te pruženih usluga i prihodi od donacija </t>
  </si>
  <si>
    <t xml:space="preserve">Prihodi od prodaje proizvoda i robe te pruženih usluga </t>
  </si>
  <si>
    <t>Prihodi od prodaje neproizvedene dugotrajne imovine</t>
  </si>
  <si>
    <t>Plaće (Bruto)</t>
  </si>
  <si>
    <t>Subvencije trgovačkim društvima, zadrugama, poljoprivrednicima i obrtnicima izvan javnog sektora</t>
  </si>
  <si>
    <t>Pomoći dane u inozemstvo i unutar općeg proračuna</t>
  </si>
  <si>
    <t>Ostali rashodi</t>
  </si>
  <si>
    <t>Izdaci za otplatu glavnice primljenih kredita i zajmova</t>
  </si>
  <si>
    <t>Otplata glavnice primljenih kredita i zajmova od kreditnih i ostalih financijskih institucija izvan javnog sektor</t>
  </si>
  <si>
    <t>Donacije od pravnih i fizičkih osoba izvan općeg proračuna</t>
  </si>
  <si>
    <t>Primljeni krediti i zajmovi od kreditnih i ostalih financijskih institucija u javnom sektoru</t>
  </si>
  <si>
    <t>GLAVA  00101  GRADSKO VIJEĆE I  MJESNI ODBORI</t>
  </si>
  <si>
    <t>Program: Donošenje akata i mjera iz djelokruga predstavničkog, izvršnog tijela i mjesne samouprave</t>
  </si>
  <si>
    <t>Aktivnost: Redovan rad gradskog vijeća</t>
  </si>
  <si>
    <t>Aktivnost:  Redovan rad mjesih odbora</t>
  </si>
  <si>
    <t>Aktivnost:  Financiranje političkih stranaka</t>
  </si>
  <si>
    <t>Aktivnost:  Savjet mladih</t>
  </si>
  <si>
    <t>Program: Financiranje izbora</t>
  </si>
  <si>
    <t>Aktivnost:  Lokalni izbori</t>
  </si>
  <si>
    <t>Aktivnost: Izbori za mjesne odbore</t>
  </si>
  <si>
    <t>T1001 01</t>
  </si>
  <si>
    <t>RAZDJEL  002  JEDINSTVENI UPRAVNI ODJEL</t>
  </si>
  <si>
    <t>GLAVA 00201 JEDINSTVENI UPRAVNI ODJEL</t>
  </si>
  <si>
    <t>Aktivnost: Tekuća zaliha proračuna</t>
  </si>
  <si>
    <t xml:space="preserve">Tekući projekt: Obilježavanje dana grada </t>
  </si>
  <si>
    <t>Program: Priprema i donošenje akata iz djelokruga rada</t>
  </si>
  <si>
    <t>Aktivnost: Redovan rad gradskog administrativnog, tehničkog i stručnog osoblja</t>
  </si>
  <si>
    <t>K1004 01</t>
  </si>
  <si>
    <t>RAZDJEL  003  KOMUNALNA DJELATNOST</t>
  </si>
  <si>
    <t>GLAVA 00301 KOMUNALNA DJELATNOST - TEKUĆE ODRŽAVANJE</t>
  </si>
  <si>
    <t xml:space="preserve">Funkcijska klasifikacija: 06 - Usluge unapređenja stanovanja i zajednice </t>
  </si>
  <si>
    <t>Program: Održavanje objekata i uređaja komunalne infrastrukture</t>
  </si>
  <si>
    <t>Aktivnost: Održavanje javne rasvjete</t>
  </si>
  <si>
    <t>A1005 02</t>
  </si>
  <si>
    <t>A1005 03</t>
  </si>
  <si>
    <t>Aktivnost: Potrošnja električne energije za javnu rasvjetu</t>
  </si>
  <si>
    <t>A1005 04</t>
  </si>
  <si>
    <t>Aktivnost: Novogodišnja dekoracija</t>
  </si>
  <si>
    <t>A1005 05</t>
  </si>
  <si>
    <t xml:space="preserve">Aktivnost: Održavanje nerazvrstanih cesta </t>
  </si>
  <si>
    <t>A1005 06</t>
  </si>
  <si>
    <t xml:space="preserve">Aktivnost: Zimsko održavanje ulica i cesta </t>
  </si>
  <si>
    <t>A1005 07</t>
  </si>
  <si>
    <t xml:space="preserve">Aktivnost: Održavanje objekata i uređaja odvodnje </t>
  </si>
  <si>
    <t>A1005 08</t>
  </si>
  <si>
    <t>Aktivnost: Uređenje vodotoka</t>
  </si>
  <si>
    <t>A1005 09</t>
  </si>
  <si>
    <t>Aktivnost: Održavanje groblja</t>
  </si>
  <si>
    <t xml:space="preserve">Program: Sređivanje zemljišnih knjiga </t>
  </si>
  <si>
    <t>Aktivnost: Kućni brojevi</t>
  </si>
  <si>
    <t xml:space="preserve">Aktivnost: Katastarske usluge </t>
  </si>
  <si>
    <t xml:space="preserve">Aktivnost: Geodetske usluge </t>
  </si>
  <si>
    <t xml:space="preserve">Aktivnost: Uknjižba i sređenje z.k. stanja </t>
  </si>
  <si>
    <t>Funkcijska klasifikacija: 05 - Zaštita okoliša</t>
  </si>
  <si>
    <t>Program: Zaštita okoliša</t>
  </si>
  <si>
    <t>Aktivnost: Sanacija nelegalnih odlagališta smeća</t>
  </si>
  <si>
    <t>Kapitalni projekt: Nabava opreme za skupljanje otpada</t>
  </si>
  <si>
    <t>A1007 02</t>
  </si>
  <si>
    <t>Funkcijska klasifikacija: 01 - Opće javne usluge</t>
  </si>
  <si>
    <t xml:space="preserve">Program: Upravljanje gradskom imovinom </t>
  </si>
  <si>
    <t>Aktivnost: Održavanje društvenih domova</t>
  </si>
  <si>
    <t>Aktivnost: Održavanje opreme - mjesni odbori</t>
  </si>
  <si>
    <t>A1008 03</t>
  </si>
  <si>
    <t>Aktivnost: Održavanje zgrada za redovno korištenje</t>
  </si>
  <si>
    <t>A1008 04</t>
  </si>
  <si>
    <t>Aktivnost: Održavanje ostale gradske imovine</t>
  </si>
  <si>
    <t>GLAVA 00302 KOMUNALNA DJELATNOST - KAPITALNA ULAGANJA</t>
  </si>
  <si>
    <t xml:space="preserve">Program: Modernizacija - asfaltiranje nerazvrstanih cesta </t>
  </si>
  <si>
    <t xml:space="preserve">Kapitalni projekt: Modernizacija - asfaltiranje nerazvrstanih cesta </t>
  </si>
  <si>
    <t xml:space="preserve">Program: Izgradnja i rekonstrukcija javno prometnih površina </t>
  </si>
  <si>
    <t xml:space="preserve">Kapitalni projekt: Izvanredno održavanje županijskih cesta </t>
  </si>
  <si>
    <t xml:space="preserve">Kapitalni projekt: Izgradnja trga i parkirališta u Donjoj Višnjici </t>
  </si>
  <si>
    <t>K1010 03</t>
  </si>
  <si>
    <t xml:space="preserve">Kapitalni projekt: Izgradnja prometnice spoj LC 252090 Budim - LC 25178 Ulica A. Stepinca </t>
  </si>
  <si>
    <t>K1010 04</t>
  </si>
  <si>
    <t>Kapitalni projekt: Uređenje parka 12 branitelja sa spomen obilježjem</t>
  </si>
  <si>
    <t>K1010 05</t>
  </si>
  <si>
    <t xml:space="preserve">Kapitalni projekt: Izgradnja prometnice Mažuranićeva ulica - groblje </t>
  </si>
  <si>
    <t>K1010 06</t>
  </si>
  <si>
    <t xml:space="preserve">Kapitalni projekt: Autobusna stajališta </t>
  </si>
  <si>
    <t>T1010 01</t>
  </si>
  <si>
    <t>Tekući projekt: Sanacija klizišta</t>
  </si>
  <si>
    <t>T1010 02</t>
  </si>
  <si>
    <t>Tekući projekt: Most preko rijeke Bednje - Gusinjak</t>
  </si>
  <si>
    <t>Program: Izgradnja javne rasvjete</t>
  </si>
  <si>
    <t>K1011 01</t>
  </si>
  <si>
    <t xml:space="preserve">Kapitalni projekt: Javna rasvjeta - Trakošćanska ulica </t>
  </si>
  <si>
    <t>T1011 01</t>
  </si>
  <si>
    <t>Tekući projekt: Proširenje javne rasvjete po mjesnim odborima</t>
  </si>
  <si>
    <t>T1011 02</t>
  </si>
  <si>
    <t xml:space="preserve">Tekući projekt: Modernizacija javne rasvjete </t>
  </si>
  <si>
    <t>T1011 03</t>
  </si>
  <si>
    <t>Tekući projekt: Izgradnja javne rasvjete na DC35</t>
  </si>
  <si>
    <t>Program: Uređenje groblja</t>
  </si>
  <si>
    <t>K1012 01</t>
  </si>
  <si>
    <t xml:space="preserve">Kapitalni projekt: Proširenje groblja u Kamenici </t>
  </si>
  <si>
    <t>T1012 01</t>
  </si>
  <si>
    <t xml:space="preserve">Tekući projekt: Adaptacija grobne kuće u Kamenici </t>
  </si>
  <si>
    <t xml:space="preserve">Program: Opskrba pitkom vodom i odvodnja otpadnih voda </t>
  </si>
  <si>
    <t>Kapitalni projekt: Otkup zemljišta - aglomeracija Lepoglava</t>
  </si>
  <si>
    <t xml:space="preserve">Program: Gradnja i uređenje javnih objekata </t>
  </si>
  <si>
    <t xml:space="preserve">Kapitalni projekt: Izgradnja društvenog doma Kameničko Podgorje </t>
  </si>
  <si>
    <t>K1014 02</t>
  </si>
  <si>
    <t xml:space="preserve">Kapitalni projekt: Izgradnja društvenog doma s pristupnim putem i malonogometnog igrališta u Zlogonju </t>
  </si>
  <si>
    <t>K1014 03</t>
  </si>
  <si>
    <t xml:space="preserve">Kapitalni projekt: Rekonstrukcija i adaptacija Dječjeg vrtića Lepoglava </t>
  </si>
  <si>
    <t>K1014 04</t>
  </si>
  <si>
    <t xml:space="preserve">Kapitalni projekt: Izgradnja Dječjeg vrtića Donja Višnjica </t>
  </si>
  <si>
    <t>T1014 01</t>
  </si>
  <si>
    <t xml:space="preserve">Tekući projekt: Uređenje zgrade gradske uprave </t>
  </si>
  <si>
    <t xml:space="preserve">Program: Poduzetnička zona Lepoglava </t>
  </si>
  <si>
    <t>Kapitalni projekt: Otkup zemljišta</t>
  </si>
  <si>
    <t>K1015 02</t>
  </si>
  <si>
    <t xml:space="preserve">Kapitalni projekt: Izgradnja prometnica </t>
  </si>
  <si>
    <t xml:space="preserve">Program: Stambeno-poslovna zona Lepoglava </t>
  </si>
  <si>
    <t>RAZDJEL  004  DRUŠTVENE DJELATNOSTI</t>
  </si>
  <si>
    <t>Funkcijska klasifikacija: 04 - Ekonomski poslovi</t>
  </si>
  <si>
    <t>Program: Međunarodni i regionalni projekti</t>
  </si>
  <si>
    <t>1019</t>
  </si>
  <si>
    <t xml:space="preserve">Program: Poticanje razvoja gospodarstva </t>
  </si>
  <si>
    <t>T1019 01</t>
  </si>
  <si>
    <t>T1019 02</t>
  </si>
  <si>
    <t>A1019 02</t>
  </si>
  <si>
    <t>A1019 01</t>
  </si>
  <si>
    <t xml:space="preserve">Tekući projekt: Sufinanciranje nabavke opreme </t>
  </si>
  <si>
    <t xml:space="preserve">Aktivnost: Potpore za razvoj MSP i privlačenje investicija </t>
  </si>
  <si>
    <t>Kapitalni projekt: Tehnološki centar drvne industrije</t>
  </si>
  <si>
    <t xml:space="preserve">Kapitalni projekt: Nabava dugotrajne imovine - oprema i informatizacija </t>
  </si>
  <si>
    <t>T1018 02</t>
  </si>
  <si>
    <t>K1018 01</t>
  </si>
  <si>
    <t xml:space="preserve">Program: Poticanje razvoja poljoprivrede </t>
  </si>
  <si>
    <t>A1020 01</t>
  </si>
  <si>
    <t>A1020 02</t>
  </si>
  <si>
    <t xml:space="preserve">Aktivnost: Sufinanciranje umjetnog osjemenjivanja plotkinja </t>
  </si>
  <si>
    <t xml:space="preserve">Aktivnost: Sufinanciranje savjetodavne službe i otkupnih stanica </t>
  </si>
  <si>
    <t>T1020 01</t>
  </si>
  <si>
    <t>T1020 02</t>
  </si>
  <si>
    <t xml:space="preserve">Program: Razvoj civilnog društva - političke stranke i Savjet mladih </t>
  </si>
  <si>
    <t>GLAVA 004 01 GOSPODARSTVO</t>
  </si>
  <si>
    <t>Aktivnost: Suradnja na zajedničkim projektima od regionalne i lokalne važnosti</t>
  </si>
  <si>
    <t xml:space="preserve">Tekući projekt: Sufinanciranje sudjelovanja na sajmovima i izložbama </t>
  </si>
  <si>
    <t>T1018 03</t>
  </si>
  <si>
    <t xml:space="preserve">Tekući projekt: Subvencioniranje kamata za odobrene kredite </t>
  </si>
  <si>
    <t xml:space="preserve">Tekući projekt: Sufinanciranje nabavke rasplodnog stada </t>
  </si>
  <si>
    <t xml:space="preserve">Tekući projekt: Poticanje razvoja poljoprivrednih zadruga </t>
  </si>
  <si>
    <t>T1019 03</t>
  </si>
  <si>
    <t xml:space="preserve">Tekući projekt: Poticanje sadnje trajnih nasada </t>
  </si>
  <si>
    <t xml:space="preserve">GLAVA 004 02 TURIZAM I KULTURA </t>
  </si>
  <si>
    <t>Funkcijska klasifikacija: 08 - Rekreacija, kultura i religija</t>
  </si>
  <si>
    <t>Program: Razvoj turizma i turističke ponude</t>
  </si>
  <si>
    <t xml:space="preserve">Aktivnost: Sufinanciranje rada Turističke zajednice </t>
  </si>
  <si>
    <t xml:space="preserve">Aktivnost: Ostali programi turističke ponude </t>
  </si>
  <si>
    <t>Tekući projekt: Lepoglavski dani</t>
  </si>
  <si>
    <t>Tekući projekt: Jailhouse festival</t>
  </si>
  <si>
    <t>T1020 03</t>
  </si>
  <si>
    <t xml:space="preserve">Tekući projekt: Dani sporta, zabave i kulture Višnjica </t>
  </si>
  <si>
    <t>T1020 04</t>
  </si>
  <si>
    <t>Tekući projekt: Čipkarski festival</t>
  </si>
  <si>
    <t>1021</t>
  </si>
  <si>
    <t>Program: Javne potrebe u kulturi</t>
  </si>
  <si>
    <t>A1021 01</t>
  </si>
  <si>
    <t xml:space="preserve">Aktivnost: Manifestacije u kulturi </t>
  </si>
  <si>
    <t xml:space="preserve">Korisnik  31569:  Gradska knjižnica Ivana Belostenca Lepoglava </t>
  </si>
  <si>
    <t>A1021 02</t>
  </si>
  <si>
    <t xml:space="preserve">Aktivnost:  Redovan rad knjižnice </t>
  </si>
  <si>
    <t>1022</t>
  </si>
  <si>
    <t xml:space="preserve">Program: Program očuvanja kulturne baštine </t>
  </si>
  <si>
    <t>A1022 01</t>
  </si>
  <si>
    <t xml:space="preserve">Aktivnost: Centar za posjetitelje </t>
  </si>
  <si>
    <t>A1022 02</t>
  </si>
  <si>
    <t xml:space="preserve">Aktivnost: Promocija kulturne baštine </t>
  </si>
  <si>
    <t>A1022 03</t>
  </si>
  <si>
    <t xml:space="preserve">Aktivnost: Sufinanciranje razvoja lepoglavske čipke </t>
  </si>
  <si>
    <t>A1022 04</t>
  </si>
  <si>
    <t xml:space="preserve">Aktivnost: Potpore za izdavačke aktivnosti </t>
  </si>
  <si>
    <t>A1022 05</t>
  </si>
  <si>
    <t xml:space="preserve">Aktivnost: Sufinanciranje vjerskih zajednica </t>
  </si>
  <si>
    <t xml:space="preserve">GLAVA 004 03 SPORT I REKREACIJA </t>
  </si>
  <si>
    <t>1023</t>
  </si>
  <si>
    <t xml:space="preserve">Program: Organizacija rekreacije i sportskih aktivnosti </t>
  </si>
  <si>
    <t>A1023 01</t>
  </si>
  <si>
    <t xml:space="preserve">Aktivnost: Sufinanciranje Zajednice sportskih udruga Grada Lepoglave </t>
  </si>
  <si>
    <t>1024</t>
  </si>
  <si>
    <t xml:space="preserve">Program: Izgradnja i održavanje sportskih objekata </t>
  </si>
  <si>
    <t>K1024 01</t>
  </si>
  <si>
    <t xml:space="preserve">Kapitalni projekt: Nabava sportske opreme </t>
  </si>
  <si>
    <t xml:space="preserve">Tekući projekt: Održavanje sportske opreme </t>
  </si>
  <si>
    <t xml:space="preserve">GLAVA 004 04 ODGOJ I OBRAZOVANJE </t>
  </si>
  <si>
    <t>1025</t>
  </si>
  <si>
    <t xml:space="preserve">Program: Predškolski odgoj </t>
  </si>
  <si>
    <t>A1025 01</t>
  </si>
  <si>
    <t xml:space="preserve">Aktivnost: Sufinanciranje participacije u privatnim vrtićima </t>
  </si>
  <si>
    <t>Korisnik  31577:  Dječji vrtić Lepoglava</t>
  </si>
  <si>
    <t>A1025 02</t>
  </si>
  <si>
    <t xml:space="preserve">Aktivnost: Redovan rad Dječjeg vrtića Lepoglava </t>
  </si>
  <si>
    <t>1026</t>
  </si>
  <si>
    <t xml:space="preserve">Program: Osnovno obrazovanje </t>
  </si>
  <si>
    <t>A1026 01</t>
  </si>
  <si>
    <t>Aktivnost: OŠ Višnjica JPP</t>
  </si>
  <si>
    <t>A1026 02</t>
  </si>
  <si>
    <t xml:space="preserve">Aktivnost: Sufinanciranje prijevoza učenika </t>
  </si>
  <si>
    <t>A1026 03</t>
  </si>
  <si>
    <t>Aktivnost: Sufinanciranje cjelodnevnog boravka u školi</t>
  </si>
  <si>
    <t>A1026 04</t>
  </si>
  <si>
    <t>Aktivnost: Sufinanciranje glazbene škole Lepoglava</t>
  </si>
  <si>
    <t>A1026 05</t>
  </si>
  <si>
    <t xml:space="preserve">Aktivnost: Grad prijatelj djece </t>
  </si>
  <si>
    <t>T1026 01</t>
  </si>
  <si>
    <t xml:space="preserve">Tekući projekt: Sufinanciranje programa iznad školskog standarda </t>
  </si>
  <si>
    <t>T1026 02</t>
  </si>
  <si>
    <t xml:space="preserve">Tekući projekt: Nagrade učenicima i mentorima </t>
  </si>
  <si>
    <t>T1026 03</t>
  </si>
  <si>
    <t>Tekući projekt: Poklon bon za školski pribor</t>
  </si>
  <si>
    <t>1027</t>
  </si>
  <si>
    <t xml:space="preserve">Program: Stipendiranje učenika i studenata </t>
  </si>
  <si>
    <t>T1027 01</t>
  </si>
  <si>
    <t xml:space="preserve">Tekući projekt: Stipendiranje studenata </t>
  </si>
  <si>
    <t xml:space="preserve">GLAVA 004 05 ZDRAVSTVO </t>
  </si>
  <si>
    <t xml:space="preserve">Funkcijska klasifikacija: 07 - Zdravstvo </t>
  </si>
  <si>
    <t>1028</t>
  </si>
  <si>
    <t xml:space="preserve">Program: Dodatne usluge u zdravstvu i preventiva </t>
  </si>
  <si>
    <t>A1028 01</t>
  </si>
  <si>
    <t xml:space="preserve">Aktivnost: Poslovi deratizacije i dezinsekcije </t>
  </si>
  <si>
    <t>A1028 02</t>
  </si>
  <si>
    <t xml:space="preserve">Aktivnost: Sufinanciranje rada sektorskih ambulanti </t>
  </si>
  <si>
    <t xml:space="preserve">GLAVA 004 06 ZAŠTITA I SPAŠAVANJE </t>
  </si>
  <si>
    <t>Funkcijska klasifikacija: 03 - Javni red i sigurnost</t>
  </si>
  <si>
    <t>1029</t>
  </si>
  <si>
    <t>Program: Zaštita od požara</t>
  </si>
  <si>
    <t>A1029 01</t>
  </si>
  <si>
    <t xml:space="preserve">Aktivnost: Djelovanje Vatrogasne zajednice i DVD-a na području Lepoglave </t>
  </si>
  <si>
    <t>T1029 01</t>
  </si>
  <si>
    <t>Tekući projekt: Projektna dokumentacija za vatrogasne centre</t>
  </si>
  <si>
    <t>1030</t>
  </si>
  <si>
    <t>Program: Civilna zaštita i Gorska služba spašavanja</t>
  </si>
  <si>
    <t>A1030 01</t>
  </si>
  <si>
    <t xml:space="preserve">Aktivnost: Financiranje aktivosti civilne zaštite </t>
  </si>
  <si>
    <t>A1030 02</t>
  </si>
  <si>
    <t>Aktivnost: Financiranje Gorske službe spašavanja</t>
  </si>
  <si>
    <t>GLAVA 004 07 SOCIJALNA SKRB</t>
  </si>
  <si>
    <t>Funkcijska klasifikacija: 10 - Socijalna zaštita</t>
  </si>
  <si>
    <t>1031</t>
  </si>
  <si>
    <t>Program: Socijalna skrb</t>
  </si>
  <si>
    <t>A1031 01</t>
  </si>
  <si>
    <t xml:space="preserve">Aktivnost: Podmirenje troškova stanovanja </t>
  </si>
  <si>
    <t>A1031 02</t>
  </si>
  <si>
    <t xml:space="preserve">Aktivnost: Sufinanciranje prehrane učenika u osnovnim školama </t>
  </si>
  <si>
    <t>A1031 03</t>
  </si>
  <si>
    <t>Aktivnost: Jednokratne pomoći u novcu i naravi</t>
  </si>
  <si>
    <t>A1031 04</t>
  </si>
  <si>
    <t>Aktivnost: Božićni pokloni za djecu</t>
  </si>
  <si>
    <t>A1031 05</t>
  </si>
  <si>
    <t>Aktivnost: Podmirenje troškova ogrjeva</t>
  </si>
  <si>
    <t>A1031 06</t>
  </si>
  <si>
    <t xml:space="preserve">Aktivnost: Potpora za novorođeno dijete </t>
  </si>
  <si>
    <t>A1031 07</t>
  </si>
  <si>
    <t xml:space="preserve">Aktivnost: Pomoć osobama starije životne dobi - božićnica ili uskrsnica </t>
  </si>
  <si>
    <t>A1031 08</t>
  </si>
  <si>
    <t xml:space="preserve">Aktivnost: Podmirenje troškova pogreba </t>
  </si>
  <si>
    <t>A1031 09</t>
  </si>
  <si>
    <t>Aktivnost: Sufinanciranje troškova usluge pomoć u kući</t>
  </si>
  <si>
    <t>A1031 10</t>
  </si>
  <si>
    <t xml:space="preserve">Aktivnost: Poboljšanje zdravstvenog standarda građana </t>
  </si>
  <si>
    <t>1032</t>
  </si>
  <si>
    <t>A1032 01</t>
  </si>
  <si>
    <t>Aktivnost: Djelatnost Crvenog križa</t>
  </si>
  <si>
    <t>1033</t>
  </si>
  <si>
    <t>Program: Humanitarna skrb</t>
  </si>
  <si>
    <t>Program: Program zapošljavanja iz mjera HZZZ-a</t>
  </si>
  <si>
    <t>T1033 01</t>
  </si>
  <si>
    <t>Tekući projekt: Javni radovi</t>
  </si>
  <si>
    <t>GLAVA 004 08 UDRUGE GRAĐANA</t>
  </si>
  <si>
    <t>Funkcijska klasifikacija: 10 - Socijalna skrb</t>
  </si>
  <si>
    <t>1034</t>
  </si>
  <si>
    <t>Program: Razvoj civilnog društva</t>
  </si>
  <si>
    <t>A1034 01</t>
  </si>
  <si>
    <t>Aktivnost: Potpore udrugama građana</t>
  </si>
  <si>
    <t xml:space="preserve">Funkcijska klasifikacija: 09 - Obrazovanje </t>
  </si>
  <si>
    <t>31</t>
  </si>
  <si>
    <t>32</t>
  </si>
  <si>
    <t>34</t>
  </si>
  <si>
    <t>Aktivnost: Održavanje i uređivanje javnih površina</t>
  </si>
  <si>
    <t>0160</t>
  </si>
  <si>
    <t xml:space="preserve">Kapitalni projekt: Nabava aparata za mikročipiranje </t>
  </si>
  <si>
    <t>0620</t>
  </si>
  <si>
    <t>0411</t>
  </si>
  <si>
    <t>0473</t>
  </si>
  <si>
    <t>0980</t>
  </si>
  <si>
    <t>0320</t>
  </si>
  <si>
    <t>0360</t>
  </si>
  <si>
    <t>329</t>
  </si>
  <si>
    <t xml:space="preserve">Ostali nespomenuti rashodi poslovanja </t>
  </si>
  <si>
    <t xml:space="preserve">Postrojenja i oprema </t>
  </si>
  <si>
    <t xml:space="preserve">Nematerijalna proizvedena imovina </t>
  </si>
  <si>
    <t xml:space="preserve">Rashodi za materijal i energiju </t>
  </si>
  <si>
    <t xml:space="preserve">Subvencije trgovačkim društvima u javnom sektoru </t>
  </si>
  <si>
    <t xml:space="preserve">Građevinski objekti </t>
  </si>
  <si>
    <t xml:space="preserve">Pomoći unutar općeg proračuna </t>
  </si>
  <si>
    <t xml:space="preserve">Rashodi za nabavu neproizvedene imovine </t>
  </si>
  <si>
    <t xml:space="preserve">Materijalna imovina - prirodna bogatstva </t>
  </si>
  <si>
    <t>Subvencije trgovačkim društvima, poljoprivrednicima i obrtnicima izvan javnog sektora</t>
  </si>
  <si>
    <t>311</t>
  </si>
  <si>
    <t>312</t>
  </si>
  <si>
    <t>313</t>
  </si>
  <si>
    <t>321</t>
  </si>
  <si>
    <t>322</t>
  </si>
  <si>
    <t>323</t>
  </si>
  <si>
    <t>424</t>
  </si>
  <si>
    <t>Knjige, umjetnička djela i ostale izložbene vrijednosti</t>
  </si>
  <si>
    <t>343</t>
  </si>
  <si>
    <t xml:space="preserve">Nematerijalna imovina </t>
  </si>
  <si>
    <t>1000</t>
  </si>
  <si>
    <t>Osobni automobili</t>
  </si>
  <si>
    <t>Prihodi od financijske imovine - vrtić</t>
  </si>
  <si>
    <t>Prihodi od nefinancijske imovine - vrtić</t>
  </si>
  <si>
    <t>Prihodi po posebnim propisima - vrtić</t>
  </si>
  <si>
    <t>Prihodi od prodaje proizvoda i robe te pruženih usluga - vrtić</t>
  </si>
  <si>
    <t>Pomoći od izvanproračunskih korisnika - vrtić</t>
  </si>
  <si>
    <t>Pomoći od izvanproračunskih korisnika</t>
  </si>
  <si>
    <t>Pomoći proračunskim korisnicima iz proračuna koji im nije nadležan - vrtić</t>
  </si>
  <si>
    <t>Pomoći proračunskim korisnicima iz proračuna koji im nije nadležan - knjižnica</t>
  </si>
  <si>
    <t>Prihodi po posebnim propisima - knjižnica</t>
  </si>
  <si>
    <t>A1001 05</t>
  </si>
  <si>
    <t xml:space="preserve">Aktivnost: Izdavanje gradskog lista </t>
  </si>
  <si>
    <t>Organizacij-ska</t>
  </si>
  <si>
    <t>Funkcij-ska</t>
  </si>
  <si>
    <t>UKUPNO</t>
  </si>
  <si>
    <t>RAZLIKA -VIŠAK/MANJAK</t>
  </si>
  <si>
    <t>1</t>
  </si>
  <si>
    <t>REPUBLIKA HRVATSKA</t>
  </si>
  <si>
    <t>VARAŽDINSKA ŽUPANIJA</t>
  </si>
  <si>
    <t>GRAD LEPOGLAVA</t>
  </si>
  <si>
    <t>Antuna Mihanovića 12</t>
  </si>
  <si>
    <t>42250 Lepoglava</t>
  </si>
  <si>
    <t xml:space="preserve"> tel. 042 770 411, fax 042 770 419</t>
  </si>
  <si>
    <t xml:space="preserve"> email: lepoglava@lepoglava.hr </t>
  </si>
  <si>
    <t>Rebalans (+/-)</t>
  </si>
  <si>
    <t>Novi plan</t>
  </si>
  <si>
    <t>3/1</t>
  </si>
  <si>
    <t>Rebalans(+/-)</t>
  </si>
  <si>
    <t>Prihodi od prodaje prijevoznih sredstava</t>
  </si>
  <si>
    <t>A1005 10</t>
  </si>
  <si>
    <t>Aktivnost: Održavanje spomen obilježja</t>
  </si>
  <si>
    <t xml:space="preserve">Aktivnost: Higijeničarska služba i zaštita životinja </t>
  </si>
  <si>
    <t>Tekući projekt: "Kam se koje smeće meće"</t>
  </si>
  <si>
    <t>41</t>
  </si>
  <si>
    <t>411</t>
  </si>
  <si>
    <t>T1007 01</t>
  </si>
  <si>
    <t>T1024 02</t>
  </si>
  <si>
    <t xml:space="preserve">Tekući projekt: Održavanje sportskih građevina </t>
  </si>
  <si>
    <t xml:space="preserve">Kapitalne donacije </t>
  </si>
  <si>
    <t>K1025 01</t>
  </si>
  <si>
    <t>Kapitalni projekt: Nabava dječjih igrala</t>
  </si>
  <si>
    <t>T1010 03</t>
  </si>
  <si>
    <t>Tekući projekt: Rekonstrukcija (preasfaltiranje) prometnice u Vulišincu</t>
  </si>
  <si>
    <t>Kapitalni projekt: Izgradnja Društvenog doma Gečkovec s pristupnim putem</t>
  </si>
  <si>
    <t>K1014 05</t>
  </si>
  <si>
    <t>T1019 04</t>
  </si>
  <si>
    <t>Tekući projekt: Pomoć za elementarne nepogode</t>
  </si>
  <si>
    <t>T1024 01</t>
  </si>
  <si>
    <t>K1024 03</t>
  </si>
  <si>
    <t>Kapitalni projekt: Rekonstrukcija veliko-nogometnog igrališta u Lepoglavi - SRC Lepoglava</t>
  </si>
  <si>
    <t>Rashodi za dodatna ulaganja na nefinancijskoj imovini</t>
  </si>
  <si>
    <t>Dodatna ulaganja na građevinskim objektima</t>
  </si>
  <si>
    <t>382</t>
  </si>
  <si>
    <t>324</t>
  </si>
  <si>
    <t>Ostali prihodi - knjižnica</t>
  </si>
  <si>
    <t>2. IZMJENE I DOPUNE PRORAČUNA GRADA LEPOGLAVE ZA  2018. GODINU</t>
  </si>
  <si>
    <t xml:space="preserve">         2. Izmjene i dopune Proračuna Grada Lepoglave za 2018. godinu sastoje se od:</t>
  </si>
  <si>
    <t>Ove 2. Izmjene i dopune Proračuna Grada Lepoglave za 2018. godinu stupaju na snagu osmog dana od objave u “Službenom vjesniku Varaždinske županije”.</t>
  </si>
  <si>
    <t>Rashodi/izdaci u iznosu od 20.316.295,00 kn raspoređuju se po razdjelima, glavama, proračunskim korisnicima i ostalim korisnicima proračunskih sredstava po ekonomskoj, funkcijskoj i programskoj klasifikaciji te po izvorima financiranja.</t>
  </si>
  <si>
    <t>Klasa: 400-08/18-01/10</t>
  </si>
  <si>
    <t>Lepoglava, 17. prosinca 2018.</t>
  </si>
  <si>
    <t>Urbroj: 2186/016-03-18-2</t>
  </si>
  <si>
    <t>Temeljem članka 39. Zakona o proračunu ("Narodne novine" br. 87/08, 136/12 i 15/15), članka 35. Zakona o lokalnoj i područnoj (regionalnoj) samoupravi ("Narodne novine" broj 33/01, 60/01, 129/05, 109/07, 125/08, 36/09, 144/12, 19/13, 137/15 i 123/17), članka 22. Statuta Grada Lepoglave ("Službeni vjesnik Varaždinske županije" broj 6/13, 20/13, 33/13, 31/14 , 6/18, 24/18) i članka 17. i 43. Poslovnika Gradskog vijeća Grada Lepoglave ("Službeni vjesnik Varaždinske županije" broj 20/13, 43/13, 51/13 i 6/18), Gradsko vijeće Grada Lepoglave na 11. sjednici održanoj  17. prosinca 2018. godine, donijelo je</t>
  </si>
  <si>
    <t>PREDSJEDNIK GRADSKOG VIJEĆA</t>
  </si>
  <si>
    <t xml:space="preserve">           </t>
  </si>
  <si>
    <t>Robert Dukarić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</si>
</sst>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-;\-* #,##0_-;_-* &quot;-&quot;??_-;_-@_-"/>
    <numFmt numFmtId="165" formatCode="#,##0.0"/>
    <numFmt numFmtId="166" formatCode="0_ ;\-0\ "/>
    <numFmt numFmtId="167" formatCode="_-* #,##0.00_-;\-* #,##0.00_-;_-* &quot;-&quot;??_-;_-@_-"/>
    <numFmt numFmtId="168" formatCode="#,##0_ ;\-#,##0\ "/>
    <numFmt numFmtId="169" formatCode="#,##0.000"/>
    <numFmt numFmtId="170" formatCode="_-* #,##0.000_-;\-* #,##0.000_-;_-* &quot;-&quot;??_-;_-@_-"/>
    <numFmt numFmtId="171" formatCode="_-* #,##0.0_-;\-* #,##0.0_-;_-* &quot;-&quot;??_-;_-@_-"/>
    <numFmt numFmtId="172" formatCode="#,##0.00_ ;\-#,##0.00\ "/>
    <numFmt numFmtId="173" formatCode="#,##0.0_ ;\-#,##0.0\ "/>
  </numFmts>
  <fonts count="6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0.5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u/>
      <sz val="10"/>
      <color theme="10"/>
      <name val="Arial"/>
      <family val="2"/>
      <charset val="238"/>
    </font>
    <font>
      <u/>
      <sz val="10"/>
      <name val="Arial"/>
      <family val="2"/>
      <charset val="238"/>
    </font>
    <font>
      <b/>
      <sz val="9.5"/>
      <color indexed="8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0F28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dotted">
        <color indexed="22"/>
      </left>
      <right/>
      <top/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/>
      <bottom/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10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1" borderId="2" applyNumberFormat="0" applyAlignment="0" applyProtection="0"/>
    <xf numFmtId="0" fontId="15" fillId="22" borderId="3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6" fillId="23" borderId="8">
      <alignment horizontal="center" vertical="top" wrapText="1"/>
    </xf>
    <xf numFmtId="0" fontId="22" fillId="0" borderId="9" applyNumberFormat="0" applyFill="0" applyAlignment="0" applyProtection="0"/>
    <xf numFmtId="0" fontId="23" fillId="24" borderId="0" applyNumberFormat="0" applyBorder="0" applyAlignment="0" applyProtection="0"/>
    <xf numFmtId="0" fontId="24" fillId="0" borderId="0"/>
    <xf numFmtId="0" fontId="1" fillId="0" borderId="0"/>
    <xf numFmtId="0" fontId="1" fillId="20" borderId="1" applyNumberFormat="0" applyFont="0" applyAlignment="0" applyProtection="0"/>
    <xf numFmtId="0" fontId="24" fillId="0" borderId="0"/>
    <xf numFmtId="0" fontId="25" fillId="21" borderId="7" applyNumberFormat="0" applyAlignment="0" applyProtection="0"/>
    <xf numFmtId="4" fontId="26" fillId="24" borderId="10" applyNumberFormat="0" applyProtection="0">
      <alignment vertical="center"/>
    </xf>
    <xf numFmtId="4" fontId="27" fillId="25" borderId="10" applyNumberFormat="0" applyProtection="0">
      <alignment vertical="center"/>
    </xf>
    <xf numFmtId="4" fontId="26" fillId="25" borderId="10" applyNumberFormat="0" applyProtection="0">
      <alignment horizontal="left" vertical="center" indent="1"/>
    </xf>
    <xf numFmtId="0" fontId="26" fillId="25" borderId="10" applyNumberFormat="0" applyProtection="0">
      <alignment horizontal="left" vertical="top" indent="1"/>
    </xf>
    <xf numFmtId="4" fontId="26" fillId="26" borderId="0" applyNumberFormat="0" applyProtection="0">
      <alignment horizontal="left" vertical="center" indent="1"/>
    </xf>
    <xf numFmtId="4" fontId="28" fillId="3" borderId="10" applyNumberFormat="0" applyProtection="0">
      <alignment horizontal="right" vertical="center"/>
    </xf>
    <xf numFmtId="4" fontId="28" fillId="9" borderId="10" applyNumberFormat="0" applyProtection="0">
      <alignment horizontal="right" vertical="center"/>
    </xf>
    <xf numFmtId="4" fontId="28" fillId="17" borderId="10" applyNumberFormat="0" applyProtection="0">
      <alignment horizontal="right" vertical="center"/>
    </xf>
    <xf numFmtId="4" fontId="28" fillId="11" borderId="10" applyNumberFormat="0" applyProtection="0">
      <alignment horizontal="right" vertical="center"/>
    </xf>
    <xf numFmtId="4" fontId="28" fillId="15" borderId="10" applyNumberFormat="0" applyProtection="0">
      <alignment horizontal="right" vertical="center"/>
    </xf>
    <xf numFmtId="4" fontId="28" fillId="19" borderId="10" applyNumberFormat="0" applyProtection="0">
      <alignment horizontal="right" vertical="center"/>
    </xf>
    <xf numFmtId="4" fontId="28" fillId="18" borderId="10" applyNumberFormat="0" applyProtection="0">
      <alignment horizontal="right" vertical="center"/>
    </xf>
    <xf numFmtId="4" fontId="28" fillId="27" borderId="10" applyNumberFormat="0" applyProtection="0">
      <alignment horizontal="right" vertical="center"/>
    </xf>
    <xf numFmtId="4" fontId="28" fillId="10" borderId="10" applyNumberFormat="0" applyProtection="0">
      <alignment horizontal="right" vertical="center"/>
    </xf>
    <xf numFmtId="4" fontId="26" fillId="28" borderId="11" applyNumberFormat="0" applyProtection="0">
      <alignment horizontal="left" vertical="center" indent="1"/>
    </xf>
    <xf numFmtId="4" fontId="28" fillId="29" borderId="0" applyNumberFormat="0" applyProtection="0">
      <alignment horizontal="left" vertical="center" indent="1"/>
    </xf>
    <xf numFmtId="4" fontId="29" fillId="30" borderId="0" applyNumberFormat="0" applyProtection="0">
      <alignment horizontal="left" vertical="center" indent="1"/>
    </xf>
    <xf numFmtId="4" fontId="26" fillId="31" borderId="10" applyNumberFormat="0" applyProtection="0">
      <alignment horizontal="center" vertical="top"/>
    </xf>
    <xf numFmtId="4" fontId="24" fillId="29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0" fontId="6" fillId="30" borderId="10" applyNumberFormat="0" applyProtection="0">
      <alignment horizontal="left" vertical="center" indent="1"/>
    </xf>
    <xf numFmtId="0" fontId="1" fillId="32" borderId="7" applyNumberFormat="0" applyProtection="0">
      <alignment horizontal="left" vertical="center" indent="1"/>
    </xf>
    <xf numFmtId="0" fontId="1" fillId="32" borderId="7" applyNumberFormat="0" applyProtection="0">
      <alignment horizontal="left" vertical="center" wrapText="1" indent="1"/>
    </xf>
    <xf numFmtId="0" fontId="30" fillId="30" borderId="10" applyNumberFormat="0" applyProtection="0">
      <alignment horizontal="left" vertical="top" indent="1"/>
    </xf>
    <xf numFmtId="0" fontId="6" fillId="26" borderId="10" applyNumberFormat="0" applyProtection="0">
      <alignment horizontal="left" vertical="center" indent="1"/>
    </xf>
    <xf numFmtId="0" fontId="1" fillId="33" borderId="7" applyNumberFormat="0" applyProtection="0">
      <alignment horizontal="left" vertical="center" indent="1"/>
    </xf>
    <xf numFmtId="0" fontId="1" fillId="33" borderId="7" applyNumberFormat="0" applyProtection="0">
      <alignment horizontal="left" vertical="center" wrapText="1" indent="1"/>
    </xf>
    <xf numFmtId="0" fontId="1" fillId="26" borderId="10" applyNumberFormat="0" applyProtection="0">
      <alignment horizontal="left" vertical="top" indent="1"/>
    </xf>
    <xf numFmtId="0" fontId="1" fillId="34" borderId="10" applyNumberFormat="0" applyProtection="0">
      <alignment horizontal="left" vertical="center" indent="1"/>
    </xf>
    <xf numFmtId="0" fontId="1" fillId="23" borderId="7" applyNumberFormat="0" applyProtection="0">
      <alignment horizontal="left" vertical="center" indent="1"/>
    </xf>
    <xf numFmtId="0" fontId="1" fillId="23" borderId="7" applyNumberFormat="0" applyProtection="0">
      <alignment horizontal="left" vertical="center" wrapText="1" indent="1"/>
    </xf>
    <xf numFmtId="0" fontId="1" fillId="34" borderId="10" applyNumberFormat="0" applyProtection="0">
      <alignment horizontal="left" vertical="top" indent="1"/>
    </xf>
    <xf numFmtId="0" fontId="1" fillId="35" borderId="10" applyNumberFormat="0" applyProtection="0">
      <alignment horizontal="left" vertical="center" indent="1"/>
    </xf>
    <xf numFmtId="0" fontId="1" fillId="35" borderId="10" applyNumberFormat="0" applyProtection="0">
      <alignment horizontal="left" vertical="top" indent="1"/>
    </xf>
    <xf numFmtId="0" fontId="1" fillId="0" borderId="0"/>
    <xf numFmtId="4" fontId="28" fillId="36" borderId="10" applyNumberFormat="0" applyProtection="0">
      <alignment vertical="center"/>
    </xf>
    <xf numFmtId="4" fontId="31" fillId="36" borderId="10" applyNumberFormat="0" applyProtection="0">
      <alignment vertical="center"/>
    </xf>
    <xf numFmtId="4" fontId="28" fillId="36" borderId="10" applyNumberFormat="0" applyProtection="0">
      <alignment horizontal="left" vertical="center" indent="1"/>
    </xf>
    <xf numFmtId="0" fontId="28" fillId="36" borderId="10" applyNumberFormat="0" applyProtection="0">
      <alignment horizontal="left" vertical="top" indent="1"/>
    </xf>
    <xf numFmtId="4" fontId="32" fillId="29" borderId="10" applyNumberFormat="0" applyProtection="0">
      <alignment horizontal="right" vertical="center"/>
    </xf>
    <xf numFmtId="4" fontId="31" fillId="29" borderId="10" applyNumberFormat="0" applyProtection="0">
      <alignment horizontal="right" vertical="center"/>
    </xf>
    <xf numFmtId="4" fontId="28" fillId="31" borderId="10" applyNumberFormat="0" applyProtection="0">
      <alignment horizontal="left" vertical="center" indent="1"/>
    </xf>
    <xf numFmtId="0" fontId="26" fillId="26" borderId="10" applyNumberFormat="0" applyProtection="0">
      <alignment horizontal="center" vertical="top" wrapText="1"/>
    </xf>
    <xf numFmtId="4" fontId="33" fillId="37" borderId="0" applyNumberFormat="0" applyProtection="0">
      <alignment horizontal="left" vertical="center" indent="1"/>
    </xf>
    <xf numFmtId="4" fontId="34" fillId="29" borderId="10" applyNumberFormat="0" applyProtection="0">
      <alignment horizontal="right" vertical="center"/>
    </xf>
    <xf numFmtId="0" fontId="35" fillId="38" borderId="0"/>
    <xf numFmtId="49" fontId="36" fillId="38" borderId="0"/>
    <xf numFmtId="49" fontId="37" fillId="38" borderId="12"/>
    <xf numFmtId="49" fontId="38" fillId="38" borderId="0"/>
    <xf numFmtId="0" fontId="35" fillId="39" borderId="12">
      <protection locked="0"/>
    </xf>
    <xf numFmtId="0" fontId="35" fillId="38" borderId="0"/>
    <xf numFmtId="0" fontId="39" fillId="40" borderId="0"/>
    <xf numFmtId="0" fontId="39" fillId="41" borderId="0"/>
    <xf numFmtId="0" fontId="39" fillId="42" borderId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9" fontId="39" fillId="38" borderId="0">
      <alignment horizontal="right" vertical="center"/>
    </xf>
    <xf numFmtId="49" fontId="39" fillId="38" borderId="0"/>
    <xf numFmtId="0" fontId="57" fillId="0" borderId="0" applyNumberFormat="0" applyFill="0" applyBorder="0" applyAlignment="0" applyProtection="0"/>
  </cellStyleXfs>
  <cellXfs count="318">
    <xf numFmtId="0" fontId="0" fillId="0" borderId="0" xfId="0"/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164" fontId="0" fillId="0" borderId="0" xfId="0" applyNumberFormat="1"/>
    <xf numFmtId="3" fontId="0" fillId="0" borderId="0" xfId="0" applyNumberFormat="1"/>
    <xf numFmtId="0" fontId="3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0" fontId="6" fillId="0" borderId="0" xfId="0" applyFont="1"/>
    <xf numFmtId="0" fontId="3" fillId="0" borderId="0" xfId="0" applyFont="1"/>
    <xf numFmtId="0" fontId="7" fillId="0" borderId="0" xfId="0" applyFont="1"/>
    <xf numFmtId="165" fontId="1" fillId="0" borderId="0" xfId="0" applyNumberFormat="1" applyFont="1"/>
    <xf numFmtId="0" fontId="6" fillId="23" borderId="22" xfId="0" applyFont="1" applyFill="1" applyBorder="1"/>
    <xf numFmtId="164" fontId="6" fillId="23" borderId="22" xfId="0" applyNumberFormat="1" applyFont="1" applyFill="1" applyBorder="1" applyAlignment="1">
      <alignment horizontal="center"/>
    </xf>
    <xf numFmtId="3" fontId="6" fillId="23" borderId="22" xfId="0" applyNumberFormat="1" applyFont="1" applyFill="1" applyBorder="1" applyAlignment="1">
      <alignment horizontal="center"/>
    </xf>
    <xf numFmtId="166" fontId="6" fillId="23" borderId="22" xfId="0" applyNumberFormat="1" applyFont="1" applyFill="1" applyBorder="1" applyAlignment="1">
      <alignment horizontal="center"/>
    </xf>
    <xf numFmtId="1" fontId="6" fillId="23" borderId="22" xfId="0" applyNumberFormat="1" applyFont="1" applyFill="1" applyBorder="1" applyAlignment="1">
      <alignment horizontal="center"/>
    </xf>
    <xf numFmtId="166" fontId="6" fillId="23" borderId="22" xfId="0" quotePrefix="1" applyNumberFormat="1" applyFont="1" applyFill="1" applyBorder="1" applyAlignment="1">
      <alignment horizontal="center"/>
    </xf>
    <xf numFmtId="0" fontId="8" fillId="43" borderId="22" xfId="0" applyFont="1" applyFill="1" applyBorder="1"/>
    <xf numFmtId="0" fontId="0" fillId="0" borderId="22" xfId="0" applyBorder="1"/>
    <xf numFmtId="164" fontId="0" fillId="0" borderId="22" xfId="0" applyNumberFormat="1" applyBorder="1"/>
    <xf numFmtId="165" fontId="0" fillId="0" borderId="22" xfId="0" applyNumberFormat="1" applyBorder="1"/>
    <xf numFmtId="0" fontId="8" fillId="0" borderId="0" xfId="0" applyFont="1" applyFill="1"/>
    <xf numFmtId="164" fontId="6" fillId="0" borderId="0" xfId="10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2" fontId="10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0" fontId="0" fillId="0" borderId="0" xfId="0" applyBorder="1"/>
    <xf numFmtId="2" fontId="2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Border="1"/>
    <xf numFmtId="49" fontId="6" fillId="23" borderId="22" xfId="0" applyNumberFormat="1" applyFont="1" applyFill="1" applyBorder="1" applyAlignment="1">
      <alignment horizontal="center"/>
    </xf>
    <xf numFmtId="49" fontId="6" fillId="23" borderId="22" xfId="0" applyNumberFormat="1" applyFont="1" applyFill="1" applyBorder="1"/>
    <xf numFmtId="49" fontId="6" fillId="0" borderId="14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1" fontId="0" fillId="0" borderId="22" xfId="0" applyNumberFormat="1" applyBorder="1"/>
    <xf numFmtId="49" fontId="0" fillId="0" borderId="14" xfId="0" applyNumberFormat="1" applyBorder="1" applyAlignment="1">
      <alignment horizontal="left"/>
    </xf>
    <xf numFmtId="49" fontId="6" fillId="0" borderId="15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167" fontId="6" fillId="0" borderId="0" xfId="100" applyFont="1" applyAlignment="1">
      <alignment wrapText="1"/>
    </xf>
    <xf numFmtId="49" fontId="6" fillId="0" borderId="14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left"/>
    </xf>
    <xf numFmtId="1" fontId="6" fillId="23" borderId="22" xfId="0" quotePrefix="1" applyNumberFormat="1" applyFont="1" applyFill="1" applyBorder="1" applyAlignment="1">
      <alignment horizontal="center"/>
    </xf>
    <xf numFmtId="49" fontId="43" fillId="0" borderId="0" xfId="0" applyNumberFormat="1" applyFont="1" applyAlignment="1"/>
    <xf numFmtId="0" fontId="43" fillId="0" borderId="0" xfId="0" applyFont="1" applyAlignment="1"/>
    <xf numFmtId="49" fontId="45" fillId="0" borderId="0" xfId="0" applyNumberFormat="1" applyFont="1" applyAlignment="1"/>
    <xf numFmtId="0" fontId="45" fillId="0" borderId="0" xfId="0" applyFont="1" applyAlignment="1"/>
    <xf numFmtId="0" fontId="44" fillId="0" borderId="0" xfId="0" applyFont="1" applyAlignment="1">
      <alignment horizontal="justify" wrapText="1"/>
    </xf>
    <xf numFmtId="0" fontId="45" fillId="0" borderId="0" xfId="0" applyFont="1" applyAlignment="1">
      <alignment wrapText="1"/>
    </xf>
    <xf numFmtId="49" fontId="46" fillId="0" borderId="0" xfId="0" applyNumberFormat="1" applyFont="1" applyAlignment="1"/>
    <xf numFmtId="0" fontId="47" fillId="0" borderId="0" xfId="0" applyFont="1" applyAlignment="1"/>
    <xf numFmtId="0" fontId="48" fillId="0" borderId="0" xfId="0" applyFont="1" applyAlignment="1"/>
    <xf numFmtId="169" fontId="47" fillId="0" borderId="0" xfId="0" applyNumberFormat="1" applyFont="1" applyAlignment="1"/>
    <xf numFmtId="49" fontId="43" fillId="23" borderId="16" xfId="0" applyNumberFormat="1" applyFont="1" applyFill="1" applyBorder="1" applyAlignment="1">
      <alignment horizontal="center"/>
    </xf>
    <xf numFmtId="3" fontId="43" fillId="23" borderId="0" xfId="0" applyNumberFormat="1" applyFont="1" applyFill="1" applyAlignment="1">
      <alignment horizontal="center"/>
    </xf>
    <xf numFmtId="3" fontId="43" fillId="23" borderId="17" xfId="0" quotePrefix="1" applyNumberFormat="1" applyFont="1" applyFill="1" applyBorder="1" applyAlignment="1">
      <alignment horizontal="center"/>
    </xf>
    <xf numFmtId="49" fontId="50" fillId="43" borderId="18" xfId="0" applyNumberFormat="1" applyFont="1" applyFill="1" applyBorder="1" applyAlignment="1"/>
    <xf numFmtId="49" fontId="50" fillId="43" borderId="0" xfId="0" applyNumberFormat="1" applyFont="1" applyFill="1" applyAlignment="1"/>
    <xf numFmtId="3" fontId="50" fillId="43" borderId="0" xfId="0" applyNumberFormat="1" applyFont="1" applyFill="1" applyAlignment="1"/>
    <xf numFmtId="165" fontId="50" fillId="43" borderId="0" xfId="0" applyNumberFormat="1" applyFont="1" applyFill="1" applyAlignment="1"/>
    <xf numFmtId="1" fontId="45" fillId="0" borderId="0" xfId="0" applyNumberFormat="1" applyFont="1" applyAlignment="1"/>
    <xf numFmtId="169" fontId="45" fillId="0" borderId="0" xfId="0" applyNumberFormat="1" applyFont="1" applyAlignment="1"/>
    <xf numFmtId="49" fontId="43" fillId="23" borderId="0" xfId="0" applyNumberFormat="1" applyFont="1" applyFill="1" applyAlignment="1">
      <alignment horizontal="center"/>
    </xf>
    <xf numFmtId="3" fontId="43" fillId="23" borderId="0" xfId="0" applyNumberFormat="1" applyFont="1" applyFill="1" applyAlignment="1">
      <alignment horizontal="center" wrapText="1"/>
    </xf>
    <xf numFmtId="3" fontId="45" fillId="0" borderId="0" xfId="0" applyNumberFormat="1" applyFont="1"/>
    <xf numFmtId="171" fontId="45" fillId="0" borderId="0" xfId="100" applyNumberFormat="1" applyFont="1"/>
    <xf numFmtId="3" fontId="45" fillId="0" borderId="0" xfId="0" applyNumberFormat="1" applyFont="1" applyAlignment="1"/>
    <xf numFmtId="2" fontId="43" fillId="23" borderId="0" xfId="0" applyNumberFormat="1" applyFont="1" applyFill="1" applyAlignment="1">
      <alignment horizontal="left"/>
    </xf>
    <xf numFmtId="2" fontId="43" fillId="23" borderId="0" xfId="0" applyNumberFormat="1" applyFont="1" applyFill="1" applyAlignment="1">
      <alignment horizontal="center"/>
    </xf>
    <xf numFmtId="0" fontId="45" fillId="0" borderId="0" xfId="0" applyFont="1"/>
    <xf numFmtId="2" fontId="51" fillId="0" borderId="0" xfId="0" applyNumberFormat="1" applyFont="1"/>
    <xf numFmtId="0" fontId="5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8" fillId="43" borderId="22" xfId="0" applyFont="1" applyFill="1" applyBorder="1" applyAlignment="1">
      <alignment vertical="center"/>
    </xf>
    <xf numFmtId="164" fontId="8" fillId="43" borderId="22" xfId="0" applyNumberFormat="1" applyFont="1" applyFill="1" applyBorder="1" applyAlignment="1">
      <alignment vertical="center"/>
    </xf>
    <xf numFmtId="165" fontId="8" fillId="43" borderId="22" xfId="0" applyNumberFormat="1" applyFont="1" applyFill="1" applyBorder="1" applyAlignment="1">
      <alignment vertical="center"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1" fontId="6" fillId="0" borderId="22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1" fontId="6" fillId="0" borderId="22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4" fillId="0" borderId="14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8" fillId="43" borderId="14" xfId="0" applyNumberFormat="1" applyFont="1" applyFill="1" applyBorder="1" applyAlignment="1">
      <alignment horizontal="left" vertical="center"/>
    </xf>
    <xf numFmtId="1" fontId="8" fillId="43" borderId="22" xfId="0" applyNumberFormat="1" applyFont="1" applyFill="1" applyBorder="1" applyAlignment="1">
      <alignment vertical="center"/>
    </xf>
    <xf numFmtId="168" fontId="8" fillId="43" borderId="22" xfId="0" applyNumberFormat="1" applyFont="1" applyFill="1" applyBorder="1" applyAlignment="1">
      <alignment vertical="center"/>
    </xf>
    <xf numFmtId="165" fontId="8" fillId="43" borderId="2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6" fillId="0" borderId="2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top" wrapText="1"/>
    </xf>
    <xf numFmtId="4" fontId="6" fillId="0" borderId="22" xfId="10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vertical="center" wrapText="1"/>
    </xf>
    <xf numFmtId="4" fontId="6" fillId="0" borderId="22" xfId="100" applyNumberFormat="1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vertical="top" wrapText="1"/>
    </xf>
    <xf numFmtId="4" fontId="0" fillId="0" borderId="22" xfId="0" applyNumberFormat="1" applyFill="1" applyBorder="1"/>
    <xf numFmtId="0" fontId="6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165" fontId="6" fillId="0" borderId="2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4" fontId="6" fillId="0" borderId="22" xfId="100" applyNumberFormat="1" applyFont="1" applyFill="1" applyBorder="1" applyAlignment="1">
      <alignment vertical="top" wrapText="1"/>
    </xf>
    <xf numFmtId="165" fontId="6" fillId="0" borderId="22" xfId="0" applyNumberFormat="1" applyFont="1" applyFill="1" applyBorder="1" applyAlignment="1">
      <alignment horizontal="right" vertical="center"/>
    </xf>
    <xf numFmtId="165" fontId="6" fillId="0" borderId="22" xfId="0" applyNumberFormat="1" applyFont="1" applyFill="1" applyBorder="1" applyAlignment="1">
      <alignment horizontal="right" vertical="top"/>
    </xf>
    <xf numFmtId="0" fontId="43" fillId="0" borderId="0" xfId="0" applyFont="1" applyAlignment="1">
      <alignment vertical="top" wrapText="1"/>
    </xf>
    <xf numFmtId="0" fontId="45" fillId="0" borderId="0" xfId="0" applyFont="1" applyAlignment="1">
      <alignment vertical="center"/>
    </xf>
    <xf numFmtId="1" fontId="43" fillId="0" borderId="23" xfId="0" applyNumberFormat="1" applyFont="1" applyBorder="1" applyAlignment="1">
      <alignment vertical="top" wrapText="1"/>
    </xf>
    <xf numFmtId="49" fontId="43" fillId="0" borderId="23" xfId="0" applyNumberFormat="1" applyFont="1" applyBorder="1" applyAlignment="1">
      <alignment vertical="top"/>
    </xf>
    <xf numFmtId="3" fontId="43" fillId="0" borderId="23" xfId="0" applyNumberFormat="1" applyFont="1" applyBorder="1" applyAlignment="1">
      <alignment vertical="top" wrapText="1"/>
    </xf>
    <xf numFmtId="3" fontId="43" fillId="0" borderId="23" xfId="0" applyNumberFormat="1" applyFont="1" applyBorder="1" applyAlignment="1">
      <alignment horizontal="right" vertical="top" wrapText="1"/>
    </xf>
    <xf numFmtId="0" fontId="45" fillId="0" borderId="0" xfId="0" applyFont="1" applyFill="1" applyAlignment="1">
      <alignment vertical="top"/>
    </xf>
    <xf numFmtId="0" fontId="45" fillId="0" borderId="0" xfId="0" applyFont="1" applyAlignment="1">
      <alignment vertical="top"/>
    </xf>
    <xf numFmtId="1" fontId="43" fillId="0" borderId="23" xfId="0" applyNumberFormat="1" applyFont="1" applyBorder="1" applyAlignment="1">
      <alignment vertical="center" wrapText="1"/>
    </xf>
    <xf numFmtId="49" fontId="43" fillId="0" borderId="23" xfId="0" applyNumberFormat="1" applyFont="1" applyBorder="1" applyAlignment="1">
      <alignment vertical="center"/>
    </xf>
    <xf numFmtId="3" fontId="43" fillId="0" borderId="23" xfId="0" applyNumberFormat="1" applyFont="1" applyBorder="1" applyAlignment="1">
      <alignment vertical="center" wrapText="1"/>
    </xf>
    <xf numFmtId="165" fontId="43" fillId="0" borderId="23" xfId="0" applyNumberFormat="1" applyFont="1" applyBorder="1" applyAlignment="1">
      <alignment vertical="center" wrapText="1"/>
    </xf>
    <xf numFmtId="3" fontId="43" fillId="0" borderId="23" xfId="0" applyNumberFormat="1" applyFont="1" applyBorder="1" applyAlignment="1">
      <alignment horizontal="right" vertical="center" wrapText="1"/>
    </xf>
    <xf numFmtId="49" fontId="43" fillId="0" borderId="23" xfId="0" applyNumberFormat="1" applyFont="1" applyBorder="1" applyAlignment="1">
      <alignment vertical="center" wrapText="1"/>
    </xf>
    <xf numFmtId="0" fontId="45" fillId="0" borderId="0" xfId="0" applyFont="1" applyFill="1" applyAlignment="1">
      <alignment vertical="center"/>
    </xf>
    <xf numFmtId="1" fontId="43" fillId="0" borderId="23" xfId="0" applyNumberFormat="1" applyFont="1" applyFill="1" applyBorder="1" applyAlignment="1">
      <alignment vertical="center"/>
    </xf>
    <xf numFmtId="49" fontId="43" fillId="0" borderId="23" xfId="0" applyNumberFormat="1" applyFont="1" applyFill="1" applyBorder="1" applyAlignment="1">
      <alignment vertical="center"/>
    </xf>
    <xf numFmtId="3" fontId="43" fillId="0" borderId="23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23" xfId="0" applyFont="1" applyFill="1" applyBorder="1" applyAlignment="1">
      <alignment horizontal="left" vertical="top"/>
    </xf>
    <xf numFmtId="165" fontId="43" fillId="0" borderId="23" xfId="0" applyNumberFormat="1" applyFont="1" applyBorder="1" applyAlignment="1">
      <alignment horizontal="right" vertical="center" wrapText="1"/>
    </xf>
    <xf numFmtId="0" fontId="43" fillId="0" borderId="23" xfId="0" applyFont="1" applyFill="1" applyBorder="1" applyAlignment="1">
      <alignment horizontal="left" vertical="center"/>
    </xf>
    <xf numFmtId="3" fontId="43" fillId="0" borderId="23" xfId="0" applyNumberFormat="1" applyFont="1" applyFill="1" applyBorder="1" applyAlignment="1">
      <alignment vertical="center" wrapText="1"/>
    </xf>
    <xf numFmtId="170" fontId="43" fillId="23" borderId="0" xfId="100" quotePrefix="1" applyNumberFormat="1" applyFont="1" applyFill="1" applyAlignment="1">
      <alignment horizontal="center" vertical="top"/>
    </xf>
    <xf numFmtId="49" fontId="43" fillId="0" borderId="0" xfId="0" applyNumberFormat="1" applyFont="1" applyFill="1" applyAlignment="1"/>
    <xf numFmtId="1" fontId="43" fillId="0" borderId="23" xfId="0" applyNumberFormat="1" applyFont="1" applyFill="1" applyBorder="1" applyAlignment="1">
      <alignment vertical="center" wrapText="1"/>
    </xf>
    <xf numFmtId="3" fontId="43" fillId="0" borderId="23" xfId="0" applyNumberFormat="1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top" wrapText="1"/>
    </xf>
    <xf numFmtId="49" fontId="6" fillId="0" borderId="2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3" fontId="6" fillId="0" borderId="24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vertical="center" wrapText="1"/>
    </xf>
    <xf numFmtId="0" fontId="6" fillId="0" borderId="14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0" fontId="45" fillId="0" borderId="0" xfId="0" applyFont="1" applyFill="1" applyAlignment="1"/>
    <xf numFmtId="3" fontId="53" fillId="0" borderId="0" xfId="0" applyNumberFormat="1" applyFont="1" applyFill="1" applyAlignment="1"/>
    <xf numFmtId="168" fontId="45" fillId="0" borderId="0" xfId="101" applyNumberFormat="1" applyFont="1" applyAlignment="1"/>
    <xf numFmtId="49" fontId="6" fillId="0" borderId="0" xfId="0" applyNumberFormat="1" applyFont="1" applyBorder="1" applyAlignment="1">
      <alignment horizontal="left" vertical="center" wrapText="1"/>
    </xf>
    <xf numFmtId="4" fontId="6" fillId="0" borderId="22" xfId="100" applyNumberFormat="1" applyFont="1" applyFill="1" applyBorder="1" applyAlignment="1">
      <alignment horizontal="right" vertical="top" wrapText="1"/>
    </xf>
    <xf numFmtId="1" fontId="6" fillId="0" borderId="22" xfId="0" applyNumberFormat="1" applyFont="1" applyFill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left" vertical="top" wrapText="1"/>
    </xf>
    <xf numFmtId="4" fontId="6" fillId="0" borderId="0" xfId="0" applyNumberFormat="1" applyFont="1" applyAlignment="1">
      <alignment wrapText="1"/>
    </xf>
    <xf numFmtId="0" fontId="43" fillId="0" borderId="0" xfId="0" applyFont="1" applyAlignment="1">
      <alignment vertical="center"/>
    </xf>
    <xf numFmtId="4" fontId="6" fillId="0" borderId="0" xfId="0" applyNumberFormat="1" applyFont="1" applyAlignment="1">
      <alignment vertical="top" wrapText="1"/>
    </xf>
    <xf numFmtId="172" fontId="6" fillId="0" borderId="0" xfId="0" applyNumberFormat="1" applyFont="1" applyAlignment="1">
      <alignment wrapText="1"/>
    </xf>
    <xf numFmtId="172" fontId="6" fillId="0" borderId="0" xfId="0" applyNumberFormat="1" applyFont="1" applyAlignment="1">
      <alignment vertical="center" wrapText="1"/>
    </xf>
    <xf numFmtId="3" fontId="45" fillId="0" borderId="0" xfId="0" applyNumberFormat="1" applyFont="1" applyAlignment="1">
      <alignment vertical="center"/>
    </xf>
    <xf numFmtId="49" fontId="6" fillId="23" borderId="19" xfId="0" quotePrefix="1" applyNumberFormat="1" applyFont="1" applyFill="1" applyBorder="1" applyAlignment="1">
      <alignment horizontal="center"/>
    </xf>
    <xf numFmtId="1" fontId="43" fillId="44" borderId="23" xfId="0" applyNumberFormat="1" applyFont="1" applyFill="1" applyBorder="1" applyAlignment="1">
      <alignment vertical="center"/>
    </xf>
    <xf numFmtId="49" fontId="43" fillId="44" borderId="23" xfId="0" applyNumberFormat="1" applyFont="1" applyFill="1" applyBorder="1" applyAlignment="1">
      <alignment vertical="center"/>
    </xf>
    <xf numFmtId="0" fontId="43" fillId="44" borderId="23" xfId="0" applyFont="1" applyFill="1" applyBorder="1" applyAlignment="1">
      <alignment vertical="center"/>
    </xf>
    <xf numFmtId="3" fontId="43" fillId="44" borderId="23" xfId="0" applyNumberFormat="1" applyFont="1" applyFill="1" applyBorder="1" applyAlignment="1">
      <alignment vertical="center"/>
    </xf>
    <xf numFmtId="165" fontId="43" fillId="44" borderId="23" xfId="0" applyNumberFormat="1" applyFont="1" applyFill="1" applyBorder="1" applyAlignment="1">
      <alignment vertical="center"/>
    </xf>
    <xf numFmtId="0" fontId="6" fillId="44" borderId="23" xfId="0" applyFont="1" applyFill="1" applyBorder="1" applyAlignment="1">
      <alignment vertical="center"/>
    </xf>
    <xf numFmtId="1" fontId="43" fillId="45" borderId="23" xfId="0" applyNumberFormat="1" applyFont="1" applyFill="1" applyBorder="1" applyAlignment="1">
      <alignment vertical="center"/>
    </xf>
    <xf numFmtId="49" fontId="43" fillId="45" borderId="23" xfId="0" applyNumberFormat="1" applyFont="1" applyFill="1" applyBorder="1" applyAlignment="1">
      <alignment vertical="center"/>
    </xf>
    <xf numFmtId="0" fontId="6" fillId="45" borderId="24" xfId="0" applyFont="1" applyFill="1" applyBorder="1" applyAlignment="1">
      <alignment vertical="center" wrapText="1"/>
    </xf>
    <xf numFmtId="3" fontId="43" fillId="45" borderId="23" xfId="0" applyNumberFormat="1" applyFont="1" applyFill="1" applyBorder="1" applyAlignment="1">
      <alignment vertical="center"/>
    </xf>
    <xf numFmtId="165" fontId="43" fillId="45" borderId="23" xfId="0" applyNumberFormat="1" applyFont="1" applyFill="1" applyBorder="1" applyAlignment="1">
      <alignment vertical="center"/>
    </xf>
    <xf numFmtId="1" fontId="43" fillId="46" borderId="23" xfId="0" applyNumberFormat="1" applyFont="1" applyFill="1" applyBorder="1" applyAlignment="1">
      <alignment vertical="top"/>
    </xf>
    <xf numFmtId="49" fontId="43" fillId="46" borderId="23" xfId="0" applyNumberFormat="1" applyFont="1" applyFill="1" applyBorder="1" applyAlignment="1">
      <alignment vertical="top"/>
    </xf>
    <xf numFmtId="49" fontId="43" fillId="46" borderId="23" xfId="0" quotePrefix="1" applyNumberFormat="1" applyFont="1" applyFill="1" applyBorder="1" applyAlignment="1">
      <alignment vertical="top"/>
    </xf>
    <xf numFmtId="0" fontId="6" fillId="46" borderId="24" xfId="0" applyFont="1" applyFill="1" applyBorder="1" applyAlignment="1">
      <alignment vertical="top" wrapText="1"/>
    </xf>
    <xf numFmtId="3" fontId="43" fillId="46" borderId="23" xfId="0" applyNumberFormat="1" applyFont="1" applyFill="1" applyBorder="1" applyAlignment="1">
      <alignment vertical="top"/>
    </xf>
    <xf numFmtId="165" fontId="43" fillId="46" borderId="23" xfId="0" applyNumberFormat="1" applyFont="1" applyFill="1" applyBorder="1" applyAlignment="1">
      <alignment vertical="top"/>
    </xf>
    <xf numFmtId="3" fontId="49" fillId="46" borderId="20" xfId="0" applyNumberFormat="1" applyFont="1" applyFill="1" applyBorder="1" applyAlignment="1">
      <alignment horizontal="center" vertical="center" wrapText="1"/>
    </xf>
    <xf numFmtId="3" fontId="49" fillId="45" borderId="0" xfId="0" applyNumberFormat="1" applyFont="1" applyFill="1" applyAlignment="1">
      <alignment horizontal="center" wrapText="1"/>
    </xf>
    <xf numFmtId="49" fontId="43" fillId="47" borderId="18" xfId="0" applyNumberFormat="1" applyFont="1" applyFill="1" applyBorder="1" applyAlignment="1">
      <alignment horizontal="center"/>
    </xf>
    <xf numFmtId="49" fontId="6" fillId="45" borderId="23" xfId="0" applyNumberFormat="1" applyFont="1" applyFill="1" applyBorder="1" applyAlignment="1">
      <alignment vertical="center"/>
    </xf>
    <xf numFmtId="0" fontId="43" fillId="45" borderId="24" xfId="0" applyFont="1" applyFill="1" applyBorder="1" applyAlignment="1">
      <alignment vertical="center" wrapText="1"/>
    </xf>
    <xf numFmtId="1" fontId="43" fillId="45" borderId="23" xfId="0" applyNumberFormat="1" applyFont="1" applyFill="1" applyBorder="1" applyAlignment="1">
      <alignment vertical="top"/>
    </xf>
    <xf numFmtId="49" fontId="6" fillId="45" borderId="23" xfId="0" applyNumberFormat="1" applyFont="1" applyFill="1" applyBorder="1" applyAlignment="1">
      <alignment vertical="top"/>
    </xf>
    <xf numFmtId="0" fontId="6" fillId="45" borderId="24" xfId="0" applyFont="1" applyFill="1" applyBorder="1" applyAlignment="1">
      <alignment vertical="top" wrapText="1"/>
    </xf>
    <xf numFmtId="3" fontId="43" fillId="45" borderId="23" xfId="0" applyNumberFormat="1" applyFont="1" applyFill="1" applyBorder="1" applyAlignment="1">
      <alignment vertical="top"/>
    </xf>
    <xf numFmtId="1" fontId="43" fillId="46" borderId="23" xfId="0" applyNumberFormat="1" applyFont="1" applyFill="1" applyBorder="1" applyAlignment="1">
      <alignment vertical="center"/>
    </xf>
    <xf numFmtId="49" fontId="43" fillId="46" borderId="23" xfId="0" applyNumberFormat="1" applyFont="1" applyFill="1" applyBorder="1" applyAlignment="1">
      <alignment vertical="center"/>
    </xf>
    <xf numFmtId="49" fontId="43" fillId="46" borderId="23" xfId="0" quotePrefix="1" applyNumberFormat="1" applyFont="1" applyFill="1" applyBorder="1" applyAlignment="1">
      <alignment vertical="center"/>
    </xf>
    <xf numFmtId="0" fontId="6" fillId="46" borderId="24" xfId="0" applyFont="1" applyFill="1" applyBorder="1" applyAlignment="1">
      <alignment vertical="center" wrapText="1"/>
    </xf>
    <xf numFmtId="3" fontId="43" fillId="46" borderId="23" xfId="0" applyNumberFormat="1" applyFont="1" applyFill="1" applyBorder="1" applyAlignment="1">
      <alignment vertical="center"/>
    </xf>
    <xf numFmtId="49" fontId="6" fillId="46" borderId="23" xfId="0" quotePrefix="1" applyNumberFormat="1" applyFont="1" applyFill="1" applyBorder="1" applyAlignment="1">
      <alignment vertical="center"/>
    </xf>
    <xf numFmtId="49" fontId="6" fillId="46" borderId="23" xfId="0" applyNumberFormat="1" applyFont="1" applyFill="1" applyBorder="1" applyAlignment="1">
      <alignment vertical="center"/>
    </xf>
    <xf numFmtId="1" fontId="6" fillId="46" borderId="23" xfId="0" applyNumberFormat="1" applyFont="1" applyFill="1" applyBorder="1" applyAlignment="1">
      <alignment vertical="center"/>
    </xf>
    <xf numFmtId="49" fontId="49" fillId="44" borderId="0" xfId="0" applyNumberFormat="1" applyFont="1" applyFill="1" applyAlignment="1">
      <alignment horizontal="center" vertical="center" wrapText="1"/>
    </xf>
    <xf numFmtId="49" fontId="6" fillId="44" borderId="23" xfId="0" applyNumberFormat="1" applyFont="1" applyFill="1" applyBorder="1" applyAlignment="1">
      <alignment vertical="center"/>
    </xf>
    <xf numFmtId="3" fontId="43" fillId="44" borderId="24" xfId="0" applyNumberFormat="1" applyFont="1" applyFill="1" applyBorder="1" applyAlignment="1">
      <alignment vertical="center"/>
    </xf>
    <xf numFmtId="1" fontId="43" fillId="44" borderId="23" xfId="0" applyNumberFormat="1" applyFont="1" applyFill="1" applyBorder="1" applyAlignment="1">
      <alignment vertical="center" wrapText="1"/>
    </xf>
    <xf numFmtId="3" fontId="43" fillId="44" borderId="23" xfId="0" applyNumberFormat="1" applyFont="1" applyFill="1" applyBorder="1" applyAlignment="1">
      <alignment vertical="center" wrapText="1"/>
    </xf>
    <xf numFmtId="0" fontId="6" fillId="44" borderId="0" xfId="0" applyFont="1" applyFill="1"/>
    <xf numFmtId="3" fontId="43" fillId="44" borderId="0" xfId="0" applyNumberFormat="1" applyFont="1" applyFill="1"/>
    <xf numFmtId="173" fontId="43" fillId="44" borderId="0" xfId="100" applyNumberFormat="1" applyFont="1" applyFill="1" applyAlignment="1">
      <alignment horizontal="right"/>
    </xf>
    <xf numFmtId="0" fontId="43" fillId="44" borderId="0" xfId="0" applyFont="1" applyFill="1"/>
    <xf numFmtId="1" fontId="43" fillId="47" borderId="0" xfId="0" applyNumberFormat="1" applyFont="1" applyFill="1" applyAlignment="1">
      <alignment horizontal="center"/>
    </xf>
    <xf numFmtId="49" fontId="6" fillId="44" borderId="22" xfId="0" applyNumberFormat="1" applyFont="1" applyFill="1" applyBorder="1" applyAlignment="1">
      <alignment horizontal="left" vertical="center"/>
    </xf>
    <xf numFmtId="1" fontId="6" fillId="44" borderId="22" xfId="0" applyNumberFormat="1" applyFont="1" applyFill="1" applyBorder="1" applyAlignment="1">
      <alignment horizontal="left" vertical="center"/>
    </xf>
    <xf numFmtId="0" fontId="6" fillId="44" borderId="22" xfId="0" applyFont="1" applyFill="1" applyBorder="1" applyAlignment="1">
      <alignment vertical="center"/>
    </xf>
    <xf numFmtId="4" fontId="6" fillId="44" borderId="22" xfId="0" applyNumberFormat="1" applyFont="1" applyFill="1" applyBorder="1" applyAlignment="1">
      <alignment horizontal="right" vertical="center"/>
    </xf>
    <xf numFmtId="165" fontId="6" fillId="44" borderId="22" xfId="0" applyNumberFormat="1" applyFont="1" applyFill="1" applyBorder="1" applyAlignment="1">
      <alignment horizontal="right" vertical="center"/>
    </xf>
    <xf numFmtId="49" fontId="1" fillId="44" borderId="14" xfId="0" applyNumberFormat="1" applyFont="1" applyFill="1" applyBorder="1" applyAlignment="1">
      <alignment horizontal="left" vertical="center"/>
    </xf>
    <xf numFmtId="4" fontId="6" fillId="44" borderId="22" xfId="0" applyNumberFormat="1" applyFont="1" applyFill="1" applyBorder="1" applyAlignment="1">
      <alignment vertical="center"/>
    </xf>
    <xf numFmtId="49" fontId="6" fillId="44" borderId="14" xfId="0" applyNumberFormat="1" applyFont="1" applyFill="1" applyBorder="1" applyAlignment="1">
      <alignment horizontal="left" vertical="center"/>
    </xf>
    <xf numFmtId="4" fontId="6" fillId="44" borderId="22" xfId="0" applyNumberFormat="1" applyFont="1" applyFill="1" applyBorder="1" applyAlignment="1">
      <alignment vertical="center" wrapText="1"/>
    </xf>
    <xf numFmtId="4" fontId="6" fillId="44" borderId="22" xfId="0" applyNumberFormat="1" applyFont="1" applyFill="1" applyBorder="1" applyAlignment="1">
      <alignment vertical="top" wrapText="1"/>
    </xf>
    <xf numFmtId="1" fontId="6" fillId="47" borderId="0" xfId="0" applyNumberFormat="1" applyFont="1" applyFill="1"/>
    <xf numFmtId="49" fontId="6" fillId="47" borderId="22" xfId="0" applyNumberFormat="1" applyFont="1" applyFill="1" applyBorder="1" applyAlignment="1">
      <alignment horizontal="center"/>
    </xf>
    <xf numFmtId="49" fontId="6" fillId="47" borderId="22" xfId="0" applyNumberFormat="1" applyFont="1" applyFill="1" applyBorder="1"/>
    <xf numFmtId="164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2" fontId="6" fillId="48" borderId="0" xfId="0" applyNumberFormat="1" applyFont="1" applyFill="1" applyAlignment="1"/>
    <xf numFmtId="2" fontId="6" fillId="0" borderId="0" xfId="0" applyNumberFormat="1" applyFont="1" applyFill="1" applyAlignment="1">
      <alignment vertical="center"/>
    </xf>
    <xf numFmtId="0" fontId="6" fillId="0" borderId="22" xfId="0" applyFont="1" applyBorder="1" applyAlignment="1">
      <alignment horizontal="left" vertical="top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8" fillId="0" borderId="0" xfId="104" applyFont="1" applyAlignment="1">
      <alignment vertical="center"/>
    </xf>
    <xf numFmtId="164" fontId="0" fillId="48" borderId="0" xfId="0" applyNumberFormat="1" applyFill="1"/>
    <xf numFmtId="0" fontId="59" fillId="48" borderId="0" xfId="0" applyFont="1" applyFill="1" applyAlignment="1">
      <alignment horizontal="center" vertical="center"/>
    </xf>
    <xf numFmtId="164" fontId="0" fillId="0" borderId="22" xfId="0" applyNumberFormat="1" applyFill="1" applyBorder="1"/>
    <xf numFmtId="164" fontId="8" fillId="49" borderId="22" xfId="0" applyNumberFormat="1" applyFont="1" applyFill="1" applyBorder="1" applyAlignment="1">
      <alignment vertical="center"/>
    </xf>
    <xf numFmtId="0" fontId="8" fillId="49" borderId="22" xfId="0" applyFont="1" applyFill="1" applyBorder="1" applyAlignment="1">
      <alignment vertical="center"/>
    </xf>
    <xf numFmtId="165" fontId="6" fillId="49" borderId="22" xfId="0" applyNumberFormat="1" applyFont="1" applyFill="1" applyBorder="1" applyAlignment="1">
      <alignment vertical="center"/>
    </xf>
    <xf numFmtId="165" fontId="8" fillId="49" borderId="22" xfId="0" applyNumberFormat="1" applyFont="1" applyFill="1" applyBorder="1" applyAlignment="1">
      <alignment vertical="center"/>
    </xf>
    <xf numFmtId="49" fontId="6" fillId="23" borderId="22" xfId="0" quotePrefix="1" applyNumberFormat="1" applyFont="1" applyFill="1" applyBorder="1" applyAlignment="1">
      <alignment horizontal="center"/>
    </xf>
    <xf numFmtId="3" fontId="6" fillId="23" borderId="0" xfId="0" applyNumberFormat="1" applyFont="1" applyFill="1" applyAlignment="1">
      <alignment horizontal="center"/>
    </xf>
    <xf numFmtId="1" fontId="6" fillId="23" borderId="0" xfId="0" applyNumberFormat="1" applyFont="1" applyFill="1" applyAlignment="1">
      <alignment horizontal="center" vertical="top"/>
    </xf>
    <xf numFmtId="3" fontId="6" fillId="23" borderId="0" xfId="0" applyNumberFormat="1" applyFont="1" applyFill="1" applyAlignment="1">
      <alignment horizontal="center" wrapText="1"/>
    </xf>
    <xf numFmtId="3" fontId="6" fillId="0" borderId="23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45" fillId="0" borderId="0" xfId="0" applyNumberFormat="1" applyFont="1" applyAlignment="1">
      <alignment vertical="top"/>
    </xf>
    <xf numFmtId="3" fontId="43" fillId="0" borderId="0" xfId="0" applyNumberFormat="1" applyFont="1" applyAlignment="1">
      <alignment vertical="center" wrapText="1"/>
    </xf>
    <xf numFmtId="0" fontId="5" fillId="0" borderId="0" xfId="0" applyFont="1" applyAlignment="1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/>
    <xf numFmtId="0" fontId="46" fillId="0" borderId="0" xfId="0" applyFont="1" applyAlignment="1">
      <alignment horizontal="center" vertical="center"/>
    </xf>
    <xf numFmtId="3" fontId="6" fillId="44" borderId="23" xfId="0" applyNumberFormat="1" applyFont="1" applyFill="1" applyBorder="1" applyAlignment="1">
      <alignment vertical="center"/>
    </xf>
    <xf numFmtId="3" fontId="6" fillId="46" borderId="23" xfId="0" applyNumberFormat="1" applyFont="1" applyFill="1" applyBorder="1" applyAlignment="1">
      <alignment vertical="top"/>
    </xf>
    <xf numFmtId="3" fontId="6" fillId="45" borderId="23" xfId="0" applyNumberFormat="1" applyFont="1" applyFill="1" applyBorder="1" applyAlignment="1">
      <alignment vertical="center"/>
    </xf>
    <xf numFmtId="3" fontId="6" fillId="46" borderId="23" xfId="0" applyNumberFormat="1" applyFont="1" applyFill="1" applyBorder="1" applyAlignment="1">
      <alignment vertical="center"/>
    </xf>
    <xf numFmtId="3" fontId="6" fillId="0" borderId="23" xfId="0" applyNumberFormat="1" applyFont="1" applyBorder="1" applyAlignment="1">
      <alignment vertical="center" wrapText="1"/>
    </xf>
    <xf numFmtId="3" fontId="6" fillId="45" borderId="23" xfId="0" applyNumberFormat="1" applyFont="1" applyFill="1" applyBorder="1" applyAlignment="1">
      <alignment vertical="top"/>
    </xf>
    <xf numFmtId="3" fontId="6" fillId="0" borderId="23" xfId="0" applyNumberFormat="1" applyFont="1" applyFill="1" applyBorder="1" applyAlignment="1">
      <alignment vertical="center" wrapText="1"/>
    </xf>
    <xf numFmtId="3" fontId="6" fillId="44" borderId="23" xfId="0" applyNumberFormat="1" applyFont="1" applyFill="1" applyBorder="1" applyAlignment="1">
      <alignment vertical="center" wrapText="1"/>
    </xf>
    <xf numFmtId="3" fontId="6" fillId="0" borderId="23" xfId="0" applyNumberFormat="1" applyFont="1" applyBorder="1" applyAlignment="1">
      <alignment vertical="top" wrapText="1"/>
    </xf>
    <xf numFmtId="165" fontId="43" fillId="0" borderId="23" xfId="0" applyNumberFormat="1" applyFont="1" applyFill="1" applyBorder="1" applyAlignment="1">
      <alignment vertical="center"/>
    </xf>
    <xf numFmtId="165" fontId="43" fillId="45" borderId="23" xfId="0" applyNumberFormat="1" applyFont="1" applyFill="1" applyBorder="1" applyAlignment="1">
      <alignment vertical="top"/>
    </xf>
    <xf numFmtId="1" fontId="6" fillId="45" borderId="23" xfId="0" applyNumberFormat="1" applyFont="1" applyFill="1" applyBorder="1" applyAlignment="1">
      <alignment vertical="top"/>
    </xf>
    <xf numFmtId="165" fontId="6" fillId="45" borderId="23" xfId="0" applyNumberFormat="1" applyFont="1" applyFill="1" applyBorder="1" applyAlignment="1">
      <alignment vertical="top"/>
    </xf>
    <xf numFmtId="0" fontId="0" fillId="0" borderId="0" xfId="0" applyFont="1" applyAlignment="1">
      <alignment horizontal="right" vertical="top" wrapText="1"/>
    </xf>
    <xf numFmtId="1" fontId="6" fillId="0" borderId="23" xfId="0" applyNumberFormat="1" applyFont="1" applyBorder="1" applyAlignment="1">
      <alignment vertical="center" wrapText="1"/>
    </xf>
    <xf numFmtId="49" fontId="6" fillId="0" borderId="23" xfId="0" applyNumberFormat="1" applyFont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165" fontId="6" fillId="0" borderId="23" xfId="0" applyNumberFormat="1" applyFont="1" applyFill="1" applyBorder="1" applyAlignment="1">
      <alignment vertical="center"/>
    </xf>
    <xf numFmtId="165" fontId="6" fillId="0" borderId="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165" fontId="6" fillId="0" borderId="23" xfId="0" applyNumberFormat="1" applyFont="1" applyBorder="1" applyAlignment="1">
      <alignment vertical="center" wrapText="1"/>
    </xf>
    <xf numFmtId="165" fontId="6" fillId="0" borderId="23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165" fontId="6" fillId="0" borderId="23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vertical="top"/>
    </xf>
    <xf numFmtId="3" fontId="43" fillId="0" borderId="23" xfId="0" applyNumberFormat="1" applyFont="1" applyFill="1" applyBorder="1" applyAlignment="1">
      <alignment horizontal="right" vertical="top" wrapText="1"/>
    </xf>
    <xf numFmtId="165" fontId="43" fillId="0" borderId="23" xfId="0" applyNumberFormat="1" applyFont="1" applyBorder="1" applyAlignment="1">
      <alignment vertical="top" wrapText="1"/>
    </xf>
    <xf numFmtId="0" fontId="1" fillId="0" borderId="0" xfId="104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104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6" fillId="0" borderId="0" xfId="0" applyNumberFormat="1" applyFont="1" applyFill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49" fontId="6" fillId="23" borderId="2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49" fontId="43" fillId="23" borderId="21" xfId="0" applyNumberFormat="1" applyFont="1" applyFill="1" applyBorder="1" applyAlignment="1">
      <alignment horizontal="center"/>
    </xf>
    <xf numFmtId="0" fontId="45" fillId="0" borderId="17" xfId="0" applyFont="1" applyBorder="1"/>
    <xf numFmtId="0" fontId="45" fillId="0" borderId="19" xfId="0" applyFont="1" applyBorder="1"/>
    <xf numFmtId="49" fontId="6" fillId="23" borderId="16" xfId="0" applyNumberFormat="1" applyFont="1" applyFill="1" applyBorder="1" applyAlignment="1">
      <alignment horizontal="center" vertical="top" wrapText="1"/>
    </xf>
    <xf numFmtId="0" fontId="45" fillId="0" borderId="16" xfId="0" applyFont="1" applyBorder="1" applyAlignment="1">
      <alignment vertical="top"/>
    </xf>
  </cellXfs>
  <cellStyles count="10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veza" xfId="104" builtinId="8"/>
    <cellStyle name="Input" xfId="34"/>
    <cellStyle name="KeyStyle" xfId="35"/>
    <cellStyle name="Linked Cell" xfId="36"/>
    <cellStyle name="Neutral" xfId="37"/>
    <cellStyle name="Normal_F3_Funkcije" xfId="38"/>
    <cellStyle name="Normalno" xfId="0" builtinId="0"/>
    <cellStyle name="Normalno 2" xfId="39"/>
    <cellStyle name="Note" xfId="40"/>
    <cellStyle name="Obično_B_E4_GFS4 stipe" xfId="41"/>
    <cellStyle name="Output" xfId="42"/>
    <cellStyle name="SAPBEXaggData" xfId="43"/>
    <cellStyle name="SAPBEXaggDataEmph" xfId="44"/>
    <cellStyle name="SAPBEXaggItem" xfId="45"/>
    <cellStyle name="SAPBEXaggItemX" xfId="46"/>
    <cellStyle name="SAPBEXchaText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tem" xfId="58"/>
    <cellStyle name="SAPBEXfilterText" xfId="59"/>
    <cellStyle name="SAPBEXformats" xfId="60"/>
    <cellStyle name="SAPBEXheaderItem" xfId="61"/>
    <cellStyle name="SAPBEXheaderText" xfId="62"/>
    <cellStyle name="SAPBEXHLevel0" xfId="63"/>
    <cellStyle name="SAPBEXHLevel0 2" xfId="64"/>
    <cellStyle name="SAPBEXHLevel0_CGG knjiga" xfId="65"/>
    <cellStyle name="SAPBEXHLevel0X" xfId="66"/>
    <cellStyle name="SAPBEXHLevel1" xfId="67"/>
    <cellStyle name="SAPBEXHLevel1 2" xfId="68"/>
    <cellStyle name="SAPBEXHLevel1_CGG knjiga" xfId="69"/>
    <cellStyle name="SAPBEXHLevel1X" xfId="70"/>
    <cellStyle name="SAPBEXHLevel2" xfId="71"/>
    <cellStyle name="SAPBEXHLevel2 2" xfId="72"/>
    <cellStyle name="SAPBEXHLevel2_LG i DP rashodi 2013-2015" xfId="73"/>
    <cellStyle name="SAPBEXHLevel2X" xfId="74"/>
    <cellStyle name="SAPBEXHLevel3" xfId="75"/>
    <cellStyle name="SAPBEXHLevel3X" xfId="76"/>
    <cellStyle name="SAPBEXinputData" xfId="77"/>
    <cellStyle name="SAPBEXresData" xfId="78"/>
    <cellStyle name="SAPBEXresDataEmph" xfId="79"/>
    <cellStyle name="SAPBEXresItem" xfId="80"/>
    <cellStyle name="SAPBEXresItemX" xfId="81"/>
    <cellStyle name="SAPBEXstdData" xfId="82"/>
    <cellStyle name="SAPBEXstdDataEmph" xfId="83"/>
    <cellStyle name="SAPBEXstdItem" xfId="84"/>
    <cellStyle name="SAPBEXstdItemX" xfId="85"/>
    <cellStyle name="SAPBEXtitle" xfId="86"/>
    <cellStyle name="SAPBEXundefined" xfId="87"/>
    <cellStyle name="SEM-BPS-data" xfId="88"/>
    <cellStyle name="SEM-BPS-head" xfId="89"/>
    <cellStyle name="SEM-BPS-headdata" xfId="90"/>
    <cellStyle name="SEM-BPS-headkey" xfId="91"/>
    <cellStyle name="SEM-BPS-input-on" xfId="92"/>
    <cellStyle name="SEM-BPS-key" xfId="93"/>
    <cellStyle name="SEM-BPS-sub1" xfId="94"/>
    <cellStyle name="SEM-BPS-sub2" xfId="95"/>
    <cellStyle name="SEM-BPS-total" xfId="96"/>
    <cellStyle name="Title" xfId="97"/>
    <cellStyle name="Total" xfId="98"/>
    <cellStyle name="Warning Text" xfId="99"/>
    <cellStyle name="Zarez" xfId="100" builtinId="3"/>
    <cellStyle name="Zarez 2" xfId="101"/>
    <cellStyle name="ZYPLAN0507" xfId="102"/>
    <cellStyle name="zyRazdjel" xfId="103"/>
  </cellStyles>
  <dxfs count="0"/>
  <tableStyles count="0" defaultTableStyle="TableStyleMedium2" defaultPivotStyle="PivotStyleLight16"/>
  <colors>
    <mruColors>
      <color rgb="FFF0F2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1066800</xdr:colOff>
      <xdr:row>0</xdr:row>
      <xdr:rowOff>9525</xdr:rowOff>
    </xdr:from>
    <xdr:to>
      <xdr:col>8</xdr:col>
      <xdr:colOff>1666875</xdr:colOff>
      <xdr:row>5</xdr:row>
      <xdr:rowOff>2597</xdr:rowOff>
    </xdr:to>
    <xdr:pic>
      <xdr:nvPicPr>
        <xdr:cNvPr id="6" name="Slika 5" descr="grb-rh">
          <a:extLst>
            <a:ext uri="{FF2B5EF4-FFF2-40B4-BE49-F238E27FC236}">
              <a16:creationId xmlns:a16="http://schemas.microsoft.com/office/drawing/2014/main" xmlns="" id="{DDE29CA1-D04F-4872-81E3-112B7FB063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33375"/>
          <a:ext cx="60007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poglava@lepoglav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S157"/>
  <sheetViews>
    <sheetView topLeftCell="A46" zoomScale="110" zoomScaleNormal="110" zoomScaleSheetLayoutView="100" workbookViewId="0">
      <selection activeCell="H17" sqref="H17:P17"/>
    </sheetView>
  </sheetViews>
  <sheetFormatPr defaultRowHeight="12.75" x14ac:dyDescent="0.2"/>
  <cols>
    <col min="1" max="1" width="2.28515625" style="1" customWidth="1"/>
    <col min="2" max="7" width="2.28515625" style="2" customWidth="1"/>
    <col min="9" max="9" width="50.42578125" customWidth="1"/>
    <col min="10" max="12" width="15.7109375" style="3" customWidth="1"/>
    <col min="13" max="13" width="10.5703125" style="4" customWidth="1"/>
    <col min="14" max="14" width="12.7109375" bestFit="1" customWidth="1"/>
    <col min="15" max="15" width="13.42578125" bestFit="1" customWidth="1"/>
    <col min="16" max="19" width="12.7109375" bestFit="1" customWidth="1"/>
  </cols>
  <sheetData>
    <row r="6" spans="9:15" ht="15" x14ac:dyDescent="0.2">
      <c r="I6" s="241" t="s">
        <v>520</v>
      </c>
    </row>
    <row r="7" spans="9:15" ht="15" x14ac:dyDescent="0.2">
      <c r="I7" s="242" t="s">
        <v>521</v>
      </c>
    </row>
    <row r="8" spans="9:15" ht="15" x14ac:dyDescent="0.2">
      <c r="I8" s="241" t="s">
        <v>522</v>
      </c>
    </row>
    <row r="9" spans="9:15" x14ac:dyDescent="0.2">
      <c r="I9" s="243" t="s">
        <v>523</v>
      </c>
    </row>
    <row r="10" spans="9:15" x14ac:dyDescent="0.2">
      <c r="I10" s="243" t="s">
        <v>524</v>
      </c>
    </row>
    <row r="11" spans="9:15" x14ac:dyDescent="0.2">
      <c r="I11" s="244" t="s">
        <v>525</v>
      </c>
    </row>
    <row r="12" spans="9:15" x14ac:dyDescent="0.2">
      <c r="I12" s="245" t="s">
        <v>526</v>
      </c>
    </row>
    <row r="13" spans="9:15" x14ac:dyDescent="0.2">
      <c r="I13" s="295" t="s">
        <v>562</v>
      </c>
    </row>
    <row r="14" spans="9:15" x14ac:dyDescent="0.2">
      <c r="I14" s="297" t="s">
        <v>564</v>
      </c>
    </row>
    <row r="15" spans="9:15" ht="18" customHeight="1" x14ac:dyDescent="0.2">
      <c r="I15" t="s">
        <v>563</v>
      </c>
      <c r="O15" s="167"/>
    </row>
    <row r="16" spans="9:15" ht="10.5" customHeight="1" x14ac:dyDescent="0.2"/>
    <row r="17" spans="2:17" ht="76.5" customHeight="1" x14ac:dyDescent="0.2">
      <c r="D17" s="5"/>
      <c r="E17" s="5"/>
      <c r="F17" s="5"/>
      <c r="G17" s="5"/>
      <c r="H17" s="301" t="s">
        <v>565</v>
      </c>
      <c r="I17" s="301"/>
      <c r="J17" s="301"/>
      <c r="K17" s="301"/>
      <c r="L17" s="301"/>
      <c r="M17" s="301"/>
      <c r="N17" s="301"/>
      <c r="O17" s="301"/>
      <c r="P17" s="301"/>
    </row>
    <row r="18" spans="2:17" ht="15" x14ac:dyDescent="0.2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7" ht="26.25" x14ac:dyDescent="0.4">
      <c r="B19" s="263"/>
      <c r="C19" s="263"/>
      <c r="D19" s="263"/>
      <c r="E19" s="263"/>
      <c r="F19" s="263"/>
      <c r="G19" s="263"/>
      <c r="H19" s="305" t="s">
        <v>558</v>
      </c>
      <c r="I19" s="305"/>
      <c r="J19" s="305"/>
      <c r="K19" s="305"/>
      <c r="L19" s="305"/>
      <c r="M19" s="305"/>
      <c r="N19" s="305"/>
      <c r="O19" s="305"/>
      <c r="P19" s="305"/>
    </row>
    <row r="21" spans="2:17" ht="15" x14ac:dyDescent="0.2">
      <c r="B21" s="264"/>
      <c r="C21" s="264"/>
      <c r="D21" s="264"/>
      <c r="E21" s="264"/>
      <c r="F21" s="264"/>
      <c r="G21" s="264"/>
      <c r="H21" s="306" t="s">
        <v>1</v>
      </c>
      <c r="I21" s="306"/>
      <c r="J21" s="306"/>
      <c r="K21" s="306"/>
      <c r="L21" s="306"/>
      <c r="M21" s="306"/>
      <c r="N21" s="306"/>
      <c r="O21" s="306"/>
      <c r="P21" s="306"/>
    </row>
    <row r="22" spans="2:17" x14ac:dyDescent="0.2">
      <c r="H22" s="6"/>
      <c r="J22" s="7"/>
      <c r="K22" s="7"/>
      <c r="L22" s="7"/>
      <c r="M22" s="8"/>
    </row>
    <row r="23" spans="2:17" s="9" customFormat="1" ht="15.75" customHeight="1" x14ac:dyDescent="0.2">
      <c r="B23" s="265"/>
      <c r="C23" s="265"/>
      <c r="D23" s="265"/>
      <c r="E23" s="265"/>
      <c r="F23" s="265"/>
      <c r="G23" s="265"/>
      <c r="H23" s="307" t="s">
        <v>559</v>
      </c>
      <c r="I23" s="307"/>
      <c r="J23" s="307"/>
      <c r="K23" s="307"/>
      <c r="L23" s="307"/>
      <c r="M23" s="307"/>
      <c r="N23" s="307"/>
      <c r="O23" s="307"/>
      <c r="P23" s="307"/>
    </row>
    <row r="24" spans="2:17" ht="20.25" x14ac:dyDescent="0.3">
      <c r="H24" s="11" t="s">
        <v>2</v>
      </c>
      <c r="I24" s="10"/>
      <c r="J24" s="7"/>
      <c r="K24" s="7"/>
      <c r="L24" s="7"/>
      <c r="M24" s="8"/>
    </row>
    <row r="25" spans="2:17" x14ac:dyDescent="0.2">
      <c r="I25" s="4"/>
      <c r="M25" s="12"/>
    </row>
    <row r="26" spans="2:17" x14ac:dyDescent="0.2">
      <c r="H26" s="13"/>
      <c r="I26" s="13"/>
      <c r="J26" s="14" t="s">
        <v>3</v>
      </c>
      <c r="K26" s="247" t="s">
        <v>527</v>
      </c>
      <c r="L26" s="14" t="s">
        <v>528</v>
      </c>
      <c r="M26" s="15" t="s">
        <v>4</v>
      </c>
    </row>
    <row r="27" spans="2:17" x14ac:dyDescent="0.2">
      <c r="H27" s="13"/>
      <c r="I27" s="13"/>
      <c r="J27" s="16" t="s">
        <v>178</v>
      </c>
      <c r="K27" s="246"/>
      <c r="L27" s="16" t="s">
        <v>178</v>
      </c>
      <c r="M27" s="48"/>
    </row>
    <row r="28" spans="2:17" x14ac:dyDescent="0.2">
      <c r="H28" s="13"/>
      <c r="I28" s="13"/>
      <c r="J28" s="18">
        <v>1</v>
      </c>
      <c r="K28" s="18">
        <v>2</v>
      </c>
      <c r="L28" s="18">
        <v>3</v>
      </c>
      <c r="M28" s="253" t="s">
        <v>529</v>
      </c>
    </row>
    <row r="29" spans="2:17" ht="25.5" customHeight="1" x14ac:dyDescent="0.2">
      <c r="H29" s="250" t="s">
        <v>5</v>
      </c>
      <c r="I29" s="250"/>
      <c r="J29" s="249"/>
      <c r="K29" s="249"/>
      <c r="L29" s="249"/>
      <c r="M29" s="251"/>
    </row>
    <row r="30" spans="2:17" ht="20.100000000000001" customHeight="1" x14ac:dyDescent="0.2">
      <c r="H30" s="79">
        <v>6</v>
      </c>
      <c r="I30" s="80" t="s">
        <v>6</v>
      </c>
      <c r="J30" s="106">
        <v>22569015</v>
      </c>
      <c r="K30" s="106">
        <f>L30-J30</f>
        <v>3976458</v>
      </c>
      <c r="L30" s="106">
        <v>26545473</v>
      </c>
      <c r="M30" s="115">
        <f>AVERAGE(L30/J30)*100</f>
        <v>117.61910300471688</v>
      </c>
      <c r="N30" s="258"/>
    </row>
    <row r="31" spans="2:17" ht="20.100000000000001" customHeight="1" x14ac:dyDescent="0.2">
      <c r="H31" s="79">
        <v>7</v>
      </c>
      <c r="I31" s="80" t="s">
        <v>7</v>
      </c>
      <c r="J31" s="106">
        <v>1531560</v>
      </c>
      <c r="K31" s="106">
        <f t="shared" ref="K31:K36" si="0">L31-J31</f>
        <v>-1210000</v>
      </c>
      <c r="L31" s="106">
        <v>321560</v>
      </c>
      <c r="M31" s="115">
        <f t="shared" ref="M31:M32" si="1">AVERAGE(L31/J31)*100</f>
        <v>20.995586199691818</v>
      </c>
      <c r="N31" s="258"/>
    </row>
    <row r="32" spans="2:17" ht="20.100000000000001" customHeight="1" x14ac:dyDescent="0.2">
      <c r="H32" s="299" t="s">
        <v>517</v>
      </c>
      <c r="I32" s="300"/>
      <c r="J32" s="106">
        <v>24100575</v>
      </c>
      <c r="K32" s="106">
        <f t="shared" si="0"/>
        <v>2766458</v>
      </c>
      <c r="L32" s="106">
        <f>SUM(L30:L31)</f>
        <v>26867033</v>
      </c>
      <c r="M32" s="115">
        <f t="shared" si="1"/>
        <v>111.47880496627155</v>
      </c>
      <c r="N32" s="258"/>
      <c r="O32" s="258"/>
      <c r="P32" s="258"/>
      <c r="Q32" s="258"/>
    </row>
    <row r="33" spans="1:17" ht="20.100000000000001" customHeight="1" x14ac:dyDescent="0.2">
      <c r="H33" s="79">
        <v>3</v>
      </c>
      <c r="I33" s="80" t="s">
        <v>8</v>
      </c>
      <c r="J33" s="106">
        <v>17002002</v>
      </c>
      <c r="K33" s="106">
        <f t="shared" si="0"/>
        <v>-759282</v>
      </c>
      <c r="L33" s="106">
        <v>16242720</v>
      </c>
      <c r="M33" s="115">
        <f t="shared" ref="M33:M36" si="2">AVERAGE(L33/J33)*100</f>
        <v>95.534161212309002</v>
      </c>
      <c r="N33" s="258"/>
    </row>
    <row r="34" spans="1:17" ht="20.100000000000001" customHeight="1" x14ac:dyDescent="0.2">
      <c r="H34" s="79">
        <v>4</v>
      </c>
      <c r="I34" s="80" t="s">
        <v>9</v>
      </c>
      <c r="J34" s="106">
        <v>4428800</v>
      </c>
      <c r="K34" s="106">
        <f t="shared" si="0"/>
        <v>-355225</v>
      </c>
      <c r="L34" s="106">
        <v>4073575</v>
      </c>
      <c r="M34" s="115">
        <f t="shared" si="2"/>
        <v>91.979204299132945</v>
      </c>
      <c r="N34" s="258"/>
    </row>
    <row r="35" spans="1:17" ht="20.100000000000001" customHeight="1" x14ac:dyDescent="0.2">
      <c r="H35" s="299" t="s">
        <v>517</v>
      </c>
      <c r="I35" s="300"/>
      <c r="J35" s="106">
        <f>SUM(J33:J34)</f>
        <v>21430802</v>
      </c>
      <c r="K35" s="106">
        <f t="shared" si="0"/>
        <v>-1114507</v>
      </c>
      <c r="L35" s="106">
        <f>SUM(L33:L34)</f>
        <v>20316295</v>
      </c>
      <c r="M35" s="115">
        <f t="shared" si="2"/>
        <v>94.799508669810862</v>
      </c>
      <c r="N35" s="258"/>
      <c r="O35" s="258"/>
      <c r="P35" s="258"/>
      <c r="Q35" s="258"/>
    </row>
    <row r="36" spans="1:17" ht="20.100000000000001" customHeight="1" x14ac:dyDescent="0.2">
      <c r="H36" s="79"/>
      <c r="I36" s="80" t="s">
        <v>518</v>
      </c>
      <c r="J36" s="108">
        <v>2669773</v>
      </c>
      <c r="K36" s="106">
        <f t="shared" si="0"/>
        <v>3880965</v>
      </c>
      <c r="L36" s="108">
        <f>L32-L35</f>
        <v>6550738</v>
      </c>
      <c r="M36" s="115">
        <f t="shared" si="2"/>
        <v>245.36685328677757</v>
      </c>
      <c r="N36" s="258"/>
      <c r="O36" s="258"/>
    </row>
    <row r="37" spans="1:17" ht="12" customHeight="1" x14ac:dyDescent="0.2">
      <c r="H37" s="20"/>
      <c r="I37" s="20"/>
      <c r="J37" s="21"/>
      <c r="K37" s="248"/>
      <c r="L37" s="248"/>
      <c r="M37" s="22"/>
    </row>
    <row r="38" spans="1:17" ht="25.5" customHeight="1" x14ac:dyDescent="0.2">
      <c r="H38" s="250" t="s">
        <v>10</v>
      </c>
      <c r="I38" s="250"/>
      <c r="J38" s="249"/>
      <c r="K38" s="249"/>
      <c r="L38" s="249"/>
      <c r="M38" s="252"/>
    </row>
    <row r="39" spans="1:17" ht="20.100000000000001" customHeight="1" x14ac:dyDescent="0.2">
      <c r="H39" s="79">
        <v>8</v>
      </c>
      <c r="I39" s="80" t="s">
        <v>11</v>
      </c>
      <c r="J39" s="110">
        <v>0</v>
      </c>
      <c r="K39" s="109">
        <v>0</v>
      </c>
      <c r="L39" s="109">
        <v>0</v>
      </c>
      <c r="M39" s="115">
        <v>0</v>
      </c>
    </row>
    <row r="40" spans="1:17" s="240" customFormat="1" ht="20.100000000000001" customHeight="1" x14ac:dyDescent="0.2">
      <c r="A40" s="238"/>
      <c r="B40" s="239"/>
      <c r="C40" s="239"/>
      <c r="D40" s="239"/>
      <c r="E40" s="239"/>
      <c r="F40" s="239"/>
      <c r="G40" s="239"/>
      <c r="H40" s="237">
        <v>5</v>
      </c>
      <c r="I40" s="93" t="s">
        <v>12</v>
      </c>
      <c r="J40" s="111">
        <v>0</v>
      </c>
      <c r="K40" s="117">
        <v>0</v>
      </c>
      <c r="L40" s="117">
        <v>0</v>
      </c>
      <c r="M40" s="115">
        <v>0</v>
      </c>
    </row>
    <row r="41" spans="1:17" ht="20.100000000000001" customHeight="1" x14ac:dyDescent="0.2">
      <c r="H41" s="79"/>
      <c r="I41" s="80" t="s">
        <v>13</v>
      </c>
      <c r="J41" s="110">
        <v>0</v>
      </c>
      <c r="K41" s="109">
        <v>0</v>
      </c>
      <c r="L41" s="109">
        <v>0</v>
      </c>
      <c r="M41" s="115">
        <v>0</v>
      </c>
    </row>
    <row r="42" spans="1:17" ht="12.75" customHeight="1" x14ac:dyDescent="0.2">
      <c r="H42" s="20"/>
      <c r="I42" s="20"/>
      <c r="J42" s="21"/>
      <c r="K42" s="248"/>
      <c r="L42" s="248"/>
      <c r="M42" s="22"/>
    </row>
    <row r="43" spans="1:17" ht="25.5" customHeight="1" x14ac:dyDescent="0.2">
      <c r="H43" s="250" t="s">
        <v>14</v>
      </c>
      <c r="I43" s="250"/>
      <c r="J43" s="249"/>
      <c r="K43" s="249"/>
      <c r="L43" s="249"/>
      <c r="M43" s="252"/>
    </row>
    <row r="44" spans="1:17" ht="20.100000000000001" customHeight="1" x14ac:dyDescent="0.2">
      <c r="H44" s="79">
        <v>9</v>
      </c>
      <c r="I44" s="80" t="s">
        <v>15</v>
      </c>
      <c r="J44" s="110">
        <v>-2669773</v>
      </c>
      <c r="K44" s="110">
        <v>-3880965</v>
      </c>
      <c r="L44" s="110">
        <v>-6550738</v>
      </c>
      <c r="M44" s="115">
        <f t="shared" ref="M44" si="3">AVERAGE(L44/J44)*100</f>
        <v>245.36685328677757</v>
      </c>
    </row>
    <row r="45" spans="1:17" ht="12.75" customHeight="1" x14ac:dyDescent="0.2">
      <c r="H45" s="20"/>
      <c r="I45" s="20"/>
      <c r="J45" s="21"/>
      <c r="K45" s="248"/>
      <c r="L45" s="248"/>
      <c r="M45" s="22"/>
    </row>
    <row r="46" spans="1:17" s="23" customFormat="1" ht="25.5" customHeight="1" x14ac:dyDescent="0.2">
      <c r="A46" s="1"/>
      <c r="B46" s="2"/>
      <c r="C46" s="2"/>
      <c r="D46" s="2"/>
      <c r="E46" s="2"/>
      <c r="F46" s="2"/>
      <c r="G46" s="2"/>
      <c r="H46" s="250" t="s">
        <v>16</v>
      </c>
      <c r="I46" s="250"/>
      <c r="J46" s="249"/>
      <c r="K46" s="249"/>
      <c r="L46" s="249"/>
      <c r="M46" s="252"/>
    </row>
    <row r="47" spans="1:17" ht="20.100000000000001" customHeight="1" x14ac:dyDescent="0.2">
      <c r="H47" s="20"/>
      <c r="I47" s="20"/>
      <c r="J47" s="110">
        <v>0</v>
      </c>
      <c r="K47" s="110">
        <v>0</v>
      </c>
      <c r="L47" s="110">
        <v>0</v>
      </c>
      <c r="M47" s="115">
        <v>0</v>
      </c>
    </row>
    <row r="48" spans="1:17" ht="15" customHeight="1" x14ac:dyDescent="0.2">
      <c r="J48" s="26"/>
      <c r="K48" s="26"/>
      <c r="L48" s="26"/>
      <c r="M48" s="25"/>
    </row>
    <row r="49" spans="1:19" ht="15.75" customHeight="1" x14ac:dyDescent="0.2">
      <c r="B49" s="266"/>
      <c r="C49" s="266"/>
      <c r="D49" s="266"/>
      <c r="E49" s="266"/>
      <c r="F49" s="266"/>
      <c r="G49" s="266"/>
      <c r="H49" s="308" t="s">
        <v>17</v>
      </c>
      <c r="I49" s="308"/>
      <c r="J49" s="308"/>
      <c r="K49" s="308"/>
      <c r="L49" s="308"/>
      <c r="M49" s="308"/>
      <c r="N49" s="308"/>
      <c r="O49" s="308"/>
      <c r="P49" s="308"/>
    </row>
    <row r="50" spans="1:19" ht="15.75" x14ac:dyDescent="0.25">
      <c r="H50" s="10"/>
      <c r="I50" s="10"/>
      <c r="J50" s="27"/>
      <c r="K50" s="27"/>
      <c r="L50" s="27"/>
      <c r="M50" s="28"/>
    </row>
    <row r="51" spans="1:19" ht="34.5" customHeight="1" x14ac:dyDescent="0.2">
      <c r="A51" s="29"/>
      <c r="B51" s="30"/>
      <c r="C51" s="30"/>
      <c r="D51" s="30"/>
      <c r="E51" s="30"/>
      <c r="F51" s="30"/>
      <c r="H51" s="301" t="s">
        <v>18</v>
      </c>
      <c r="I51" s="301"/>
      <c r="J51" s="301"/>
      <c r="K51" s="301"/>
      <c r="L51" s="301"/>
      <c r="M51" s="301"/>
      <c r="N51" s="301"/>
      <c r="O51" s="301"/>
      <c r="P51" s="301"/>
    </row>
    <row r="52" spans="1:19" s="31" customFormat="1" x14ac:dyDescent="0.2">
      <c r="A52" s="32"/>
      <c r="B52" s="30"/>
      <c r="C52" s="30"/>
      <c r="D52" s="30"/>
      <c r="E52" s="30"/>
      <c r="F52" s="30"/>
      <c r="G52" s="30"/>
      <c r="J52" s="33"/>
      <c r="K52" s="303"/>
      <c r="L52" s="303"/>
      <c r="M52" s="34"/>
    </row>
    <row r="53" spans="1:19" x14ac:dyDescent="0.2">
      <c r="A53" s="35"/>
      <c r="B53" s="36"/>
      <c r="C53" s="36"/>
      <c r="D53" s="36"/>
      <c r="E53" s="36"/>
      <c r="F53" s="36"/>
      <c r="G53" s="36"/>
      <c r="H53" s="13" t="s">
        <v>19</v>
      </c>
      <c r="I53" s="13"/>
      <c r="J53" s="14" t="s">
        <v>3</v>
      </c>
      <c r="K53" s="247" t="s">
        <v>527</v>
      </c>
      <c r="L53" s="14" t="s">
        <v>528</v>
      </c>
      <c r="M53" s="15" t="s">
        <v>4</v>
      </c>
    </row>
    <row r="54" spans="1:19" x14ac:dyDescent="0.2">
      <c r="A54" s="304" t="s">
        <v>20</v>
      </c>
      <c r="B54" s="304"/>
      <c r="C54" s="304"/>
      <c r="D54" s="304"/>
      <c r="E54" s="304"/>
      <c r="F54" s="304"/>
      <c r="G54" s="304"/>
      <c r="H54" s="13" t="s">
        <v>21</v>
      </c>
      <c r="I54" s="13" t="s">
        <v>22</v>
      </c>
      <c r="J54" s="16" t="s">
        <v>178</v>
      </c>
      <c r="K54" s="16"/>
      <c r="L54" s="16" t="s">
        <v>178</v>
      </c>
      <c r="M54" s="17"/>
    </row>
    <row r="55" spans="1:19" ht="15" customHeight="1" x14ac:dyDescent="0.2">
      <c r="A55" s="228">
        <v>1</v>
      </c>
      <c r="B55" s="229">
        <v>2</v>
      </c>
      <c r="C55" s="229">
        <v>3</v>
      </c>
      <c r="D55" s="229">
        <v>4</v>
      </c>
      <c r="E55" s="229">
        <v>5</v>
      </c>
      <c r="F55" s="229">
        <v>6</v>
      </c>
      <c r="G55" s="229">
        <v>7</v>
      </c>
      <c r="H55" s="19" t="s">
        <v>5</v>
      </c>
      <c r="I55" s="19"/>
      <c r="J55" s="18">
        <v>1</v>
      </c>
      <c r="K55" s="18">
        <v>2</v>
      </c>
      <c r="L55" s="18">
        <v>3</v>
      </c>
      <c r="M55" s="253" t="s">
        <v>529</v>
      </c>
    </row>
    <row r="56" spans="1:19" s="96" customFormat="1" ht="15" customHeight="1" x14ac:dyDescent="0.2">
      <c r="A56" s="217"/>
      <c r="B56" s="217"/>
      <c r="C56" s="217"/>
      <c r="D56" s="217"/>
      <c r="E56" s="217"/>
      <c r="F56" s="217"/>
      <c r="G56" s="217"/>
      <c r="H56" s="218">
        <v>6</v>
      </c>
      <c r="I56" s="219" t="s">
        <v>6</v>
      </c>
      <c r="J56" s="220">
        <f>SUM(J57+J61+J68+J74+J80+J84)</f>
        <v>22569015</v>
      </c>
      <c r="K56" s="220">
        <f>SUM(K57+K61+K68+K74+K80+K84)</f>
        <v>3976458</v>
      </c>
      <c r="L56" s="220">
        <f>SUM(L57+L61+L68+L74+L80+L84)</f>
        <v>26545473</v>
      </c>
      <c r="M56" s="221">
        <f>AVERAGE(L56/J56)*100</f>
        <v>117.61910300471688</v>
      </c>
      <c r="N56" s="259"/>
    </row>
    <row r="57" spans="1:19" s="87" customFormat="1" x14ac:dyDescent="0.2">
      <c r="A57" s="85">
        <v>1</v>
      </c>
      <c r="B57" s="84"/>
      <c r="C57" s="84"/>
      <c r="D57" s="84"/>
      <c r="E57" s="84"/>
      <c r="F57" s="84"/>
      <c r="G57" s="84"/>
      <c r="H57" s="86">
        <v>61</v>
      </c>
      <c r="I57" s="80" t="s">
        <v>23</v>
      </c>
      <c r="J57" s="106">
        <f>SUM(J58:J60)</f>
        <v>16204000</v>
      </c>
      <c r="K57" s="106">
        <f>SUM(K58:K60)</f>
        <v>4567754</v>
      </c>
      <c r="L57" s="106">
        <f>SUM(L58:L60)</f>
        <v>20771754</v>
      </c>
      <c r="M57" s="118">
        <f>AVERAGE(L57/J57)*100</f>
        <v>128.18905208590473</v>
      </c>
      <c r="N57" s="259"/>
    </row>
    <row r="58" spans="1:19" s="87" customFormat="1" x14ac:dyDescent="0.2">
      <c r="A58" s="85">
        <v>1</v>
      </c>
      <c r="B58" s="84"/>
      <c r="C58" s="84"/>
      <c r="D58" s="84"/>
      <c r="E58" s="84"/>
      <c r="F58" s="84"/>
      <c r="G58" s="84"/>
      <c r="H58" s="86">
        <v>611</v>
      </c>
      <c r="I58" s="80" t="s">
        <v>24</v>
      </c>
      <c r="J58" s="106">
        <v>15964000</v>
      </c>
      <c r="K58" s="106">
        <v>4351754</v>
      </c>
      <c r="L58" s="106">
        <v>20315754</v>
      </c>
      <c r="M58" s="118">
        <f t="shared" ref="M58:M92" si="4">AVERAGE(L58/J58)*100</f>
        <v>127.25979704334753</v>
      </c>
      <c r="N58" s="259"/>
    </row>
    <row r="59" spans="1:19" s="87" customFormat="1" x14ac:dyDescent="0.2">
      <c r="A59" s="85">
        <v>1</v>
      </c>
      <c r="B59" s="84"/>
      <c r="C59" s="84"/>
      <c r="D59" s="84"/>
      <c r="E59" s="84"/>
      <c r="F59" s="84"/>
      <c r="G59" s="84"/>
      <c r="H59" s="86">
        <v>613</v>
      </c>
      <c r="I59" s="80" t="s">
        <v>25</v>
      </c>
      <c r="J59" s="108">
        <v>140000</v>
      </c>
      <c r="K59" s="108">
        <v>167000</v>
      </c>
      <c r="L59" s="108">
        <v>307000</v>
      </c>
      <c r="M59" s="118">
        <f t="shared" si="4"/>
        <v>219.28571428571431</v>
      </c>
      <c r="N59" s="259"/>
    </row>
    <row r="60" spans="1:19" s="87" customFormat="1" x14ac:dyDescent="0.2">
      <c r="A60" s="85">
        <v>1</v>
      </c>
      <c r="B60" s="84"/>
      <c r="C60" s="84"/>
      <c r="D60" s="84"/>
      <c r="E60" s="84"/>
      <c r="F60" s="84"/>
      <c r="G60" s="84"/>
      <c r="H60" s="86">
        <v>614</v>
      </c>
      <c r="I60" s="80" t="s">
        <v>26</v>
      </c>
      <c r="J60" s="108">
        <v>100000</v>
      </c>
      <c r="K60" s="108">
        <v>49000</v>
      </c>
      <c r="L60" s="108">
        <v>149000</v>
      </c>
      <c r="M60" s="118">
        <f t="shared" si="4"/>
        <v>149</v>
      </c>
      <c r="N60" s="259"/>
    </row>
    <row r="61" spans="1:19" s="94" customFormat="1" ht="25.5" x14ac:dyDescent="0.2">
      <c r="A61" s="91"/>
      <c r="B61" s="91"/>
      <c r="C61" s="91"/>
      <c r="D61" s="153">
        <v>4</v>
      </c>
      <c r="E61" s="154"/>
      <c r="F61" s="91"/>
      <c r="G61" s="91"/>
      <c r="H61" s="89">
        <v>63</v>
      </c>
      <c r="I61" s="92" t="s">
        <v>185</v>
      </c>
      <c r="J61" s="107">
        <f>SUM(J62:J67)</f>
        <v>4017815</v>
      </c>
      <c r="K61" s="107">
        <f t="shared" ref="K61:L61" si="5">SUM(K62:K67)</f>
        <v>-452450</v>
      </c>
      <c r="L61" s="107">
        <f t="shared" si="5"/>
        <v>3565365</v>
      </c>
      <c r="M61" s="119">
        <f t="shared" si="4"/>
        <v>88.738904105838628</v>
      </c>
      <c r="N61" s="259"/>
      <c r="O61" s="168"/>
      <c r="P61" s="168"/>
      <c r="Q61" s="168"/>
      <c r="R61" s="168"/>
      <c r="S61" s="168"/>
    </row>
    <row r="62" spans="1:19" s="87" customFormat="1" x14ac:dyDescent="0.2">
      <c r="A62" s="84"/>
      <c r="B62" s="84"/>
      <c r="C62" s="84"/>
      <c r="D62" s="113">
        <v>4</v>
      </c>
      <c r="E62" s="114"/>
      <c r="F62" s="84"/>
      <c r="G62" s="84"/>
      <c r="H62" s="164">
        <v>633</v>
      </c>
      <c r="I62" s="97" t="s">
        <v>186</v>
      </c>
      <c r="J62" s="108">
        <v>3305400</v>
      </c>
      <c r="K62" s="108">
        <v>-613950</v>
      </c>
      <c r="L62" s="108">
        <v>2691450</v>
      </c>
      <c r="M62" s="118">
        <f t="shared" si="4"/>
        <v>81.425848611363222</v>
      </c>
      <c r="N62" s="259"/>
    </row>
    <row r="63" spans="1:19" s="87" customFormat="1" ht="12.75" customHeight="1" x14ac:dyDescent="0.2">
      <c r="A63" s="84"/>
      <c r="B63" s="84"/>
      <c r="C63" s="84"/>
      <c r="D63" s="113">
        <v>4</v>
      </c>
      <c r="E63" s="114"/>
      <c r="F63" s="84"/>
      <c r="G63" s="84"/>
      <c r="H63" s="164">
        <v>634</v>
      </c>
      <c r="I63" s="97" t="s">
        <v>509</v>
      </c>
      <c r="J63" s="108">
        <v>630000</v>
      </c>
      <c r="K63" s="108">
        <v>160000</v>
      </c>
      <c r="L63" s="108">
        <v>790000</v>
      </c>
      <c r="M63" s="118">
        <v>0</v>
      </c>
      <c r="N63" s="259"/>
    </row>
    <row r="64" spans="1:19" s="94" customFormat="1" ht="25.5" customHeight="1" x14ac:dyDescent="0.2">
      <c r="A64" s="91"/>
      <c r="B64" s="91"/>
      <c r="C64" s="91"/>
      <c r="D64" s="153">
        <v>4</v>
      </c>
      <c r="E64" s="154"/>
      <c r="F64" s="91"/>
      <c r="G64" s="91"/>
      <c r="H64" s="165">
        <v>634</v>
      </c>
      <c r="I64" s="92" t="s">
        <v>508</v>
      </c>
      <c r="J64" s="163">
        <v>8015</v>
      </c>
      <c r="K64" s="163">
        <v>-1500</v>
      </c>
      <c r="L64" s="163">
        <v>6515</v>
      </c>
      <c r="M64" s="119">
        <f t="shared" si="4"/>
        <v>81.28509045539613</v>
      </c>
      <c r="N64" s="292"/>
    </row>
    <row r="65" spans="1:14" s="94" customFormat="1" ht="25.5" x14ac:dyDescent="0.2">
      <c r="A65" s="91"/>
      <c r="B65" s="91"/>
      <c r="C65" s="91"/>
      <c r="D65" s="153">
        <v>4</v>
      </c>
      <c r="E65" s="154"/>
      <c r="F65" s="91"/>
      <c r="G65" s="91"/>
      <c r="H65" s="165">
        <v>636</v>
      </c>
      <c r="I65" s="92" t="s">
        <v>187</v>
      </c>
      <c r="J65" s="163">
        <v>0</v>
      </c>
      <c r="K65" s="163">
        <v>0</v>
      </c>
      <c r="L65" s="163">
        <v>0</v>
      </c>
      <c r="M65" s="119">
        <v>0</v>
      </c>
      <c r="N65" s="259"/>
    </row>
    <row r="66" spans="1:14" s="94" customFormat="1" ht="25.5" x14ac:dyDescent="0.2">
      <c r="A66" s="91"/>
      <c r="B66" s="91"/>
      <c r="C66" s="91"/>
      <c r="D66" s="153">
        <v>4</v>
      </c>
      <c r="E66" s="154"/>
      <c r="F66" s="91"/>
      <c r="G66" s="91"/>
      <c r="H66" s="165">
        <v>636</v>
      </c>
      <c r="I66" s="92" t="s">
        <v>510</v>
      </c>
      <c r="J66" s="163">
        <v>14400</v>
      </c>
      <c r="K66" s="163">
        <v>0</v>
      </c>
      <c r="L66" s="163">
        <v>14400</v>
      </c>
      <c r="M66" s="119">
        <f t="shared" si="4"/>
        <v>100</v>
      </c>
      <c r="N66" s="259"/>
    </row>
    <row r="67" spans="1:14" s="94" customFormat="1" ht="25.5" x14ac:dyDescent="0.2">
      <c r="A67" s="91"/>
      <c r="B67" s="91"/>
      <c r="C67" s="91"/>
      <c r="D67" s="153">
        <v>4</v>
      </c>
      <c r="E67" s="154"/>
      <c r="F67" s="91"/>
      <c r="G67" s="91"/>
      <c r="H67" s="165">
        <v>636</v>
      </c>
      <c r="I67" s="92" t="s">
        <v>511</v>
      </c>
      <c r="J67" s="163">
        <v>60000</v>
      </c>
      <c r="K67" s="163">
        <v>3000</v>
      </c>
      <c r="L67" s="163">
        <v>63000</v>
      </c>
      <c r="M67" s="119">
        <f t="shared" si="4"/>
        <v>105</v>
      </c>
      <c r="N67" s="259"/>
    </row>
    <row r="68" spans="1:14" s="87" customFormat="1" x14ac:dyDescent="0.2">
      <c r="A68" s="84"/>
      <c r="B68" s="85">
        <v>2</v>
      </c>
      <c r="C68" s="84"/>
      <c r="D68" s="114"/>
      <c r="E68" s="114"/>
      <c r="F68" s="85"/>
      <c r="G68" s="84"/>
      <c r="H68" s="86">
        <v>64</v>
      </c>
      <c r="I68" s="80" t="s">
        <v>27</v>
      </c>
      <c r="J68" s="106">
        <f>SUM(J69:J73)</f>
        <v>222200</v>
      </c>
      <c r="K68" s="106">
        <f t="shared" ref="K68:L68" si="6">SUM(K69:K73)</f>
        <v>33154</v>
      </c>
      <c r="L68" s="106">
        <f t="shared" si="6"/>
        <v>255354</v>
      </c>
      <c r="M68" s="118">
        <f t="shared" si="4"/>
        <v>114.92079207920791</v>
      </c>
      <c r="N68" s="259"/>
    </row>
    <row r="69" spans="1:14" s="87" customFormat="1" x14ac:dyDescent="0.2">
      <c r="A69" s="84"/>
      <c r="B69" s="85">
        <v>2</v>
      </c>
      <c r="C69" s="84"/>
      <c r="D69" s="114"/>
      <c r="E69" s="114"/>
      <c r="F69" s="84"/>
      <c r="G69" s="84"/>
      <c r="H69" s="164">
        <v>641</v>
      </c>
      <c r="I69" s="97" t="s">
        <v>28</v>
      </c>
      <c r="J69" s="108">
        <v>20000</v>
      </c>
      <c r="K69" s="108">
        <v>42100</v>
      </c>
      <c r="L69" s="108">
        <v>62100</v>
      </c>
      <c r="M69" s="118">
        <f t="shared" si="4"/>
        <v>310.5</v>
      </c>
      <c r="N69" s="259"/>
    </row>
    <row r="70" spans="1:14" s="87" customFormat="1" x14ac:dyDescent="0.2">
      <c r="A70" s="84"/>
      <c r="B70" s="85">
        <v>2</v>
      </c>
      <c r="C70" s="84"/>
      <c r="D70" s="114"/>
      <c r="E70" s="114"/>
      <c r="F70" s="84"/>
      <c r="G70" s="84"/>
      <c r="H70" s="164">
        <v>641</v>
      </c>
      <c r="I70" s="97" t="s">
        <v>504</v>
      </c>
      <c r="J70" s="108">
        <v>1000</v>
      </c>
      <c r="K70" s="108">
        <v>0</v>
      </c>
      <c r="L70" s="108">
        <v>1000</v>
      </c>
      <c r="M70" s="118">
        <f t="shared" si="4"/>
        <v>100</v>
      </c>
      <c r="N70" s="259"/>
    </row>
    <row r="71" spans="1:14" s="87" customFormat="1" x14ac:dyDescent="0.2">
      <c r="A71" s="84"/>
      <c r="B71" s="84"/>
      <c r="C71" s="84"/>
      <c r="D71" s="114"/>
      <c r="E71" s="114"/>
      <c r="F71" s="85">
        <v>6</v>
      </c>
      <c r="G71" s="84"/>
      <c r="H71" s="164">
        <v>642</v>
      </c>
      <c r="I71" s="97" t="s">
        <v>29</v>
      </c>
      <c r="J71" s="108">
        <v>200000</v>
      </c>
      <c r="K71" s="108">
        <v>-8946</v>
      </c>
      <c r="L71" s="108">
        <v>191054</v>
      </c>
      <c r="M71" s="118">
        <f t="shared" si="4"/>
        <v>95.527000000000001</v>
      </c>
      <c r="N71" s="259"/>
    </row>
    <row r="72" spans="1:14" s="87" customFormat="1" x14ac:dyDescent="0.2">
      <c r="A72" s="84"/>
      <c r="B72" s="84" t="s">
        <v>80</v>
      </c>
      <c r="C72" s="84"/>
      <c r="D72" s="114"/>
      <c r="E72" s="114"/>
      <c r="F72" s="85"/>
      <c r="G72" s="84"/>
      <c r="H72" s="164">
        <v>642</v>
      </c>
      <c r="I72" s="97" t="s">
        <v>505</v>
      </c>
      <c r="J72" s="108">
        <v>1200</v>
      </c>
      <c r="K72" s="108">
        <v>0</v>
      </c>
      <c r="L72" s="108">
        <v>1200</v>
      </c>
      <c r="M72" s="118">
        <f t="shared" si="4"/>
        <v>100</v>
      </c>
      <c r="N72" s="259"/>
    </row>
    <row r="73" spans="1:14" s="87" customFormat="1" x14ac:dyDescent="0.2">
      <c r="A73" s="98"/>
      <c r="B73" s="98" t="s">
        <v>80</v>
      </c>
      <c r="C73" s="98"/>
      <c r="D73" s="155"/>
      <c r="E73" s="155"/>
      <c r="F73" s="98"/>
      <c r="G73" s="98"/>
      <c r="H73" s="164">
        <v>643</v>
      </c>
      <c r="I73" s="97" t="s">
        <v>188</v>
      </c>
      <c r="J73" s="108">
        <v>0</v>
      </c>
      <c r="K73" s="108">
        <v>0</v>
      </c>
      <c r="L73" s="108">
        <v>0</v>
      </c>
      <c r="M73" s="118">
        <v>0</v>
      </c>
      <c r="N73" s="259"/>
    </row>
    <row r="74" spans="1:14" s="94" customFormat="1" ht="25.5" x14ac:dyDescent="0.2">
      <c r="A74" s="91"/>
      <c r="B74" s="90">
        <v>2</v>
      </c>
      <c r="C74" s="90">
        <v>3</v>
      </c>
      <c r="D74" s="154"/>
      <c r="E74" s="154"/>
      <c r="F74" s="91"/>
      <c r="G74" s="91"/>
      <c r="H74" s="89">
        <v>65</v>
      </c>
      <c r="I74" s="92" t="s">
        <v>189</v>
      </c>
      <c r="J74" s="107">
        <f>SUM(J75:J79)</f>
        <v>2002000</v>
      </c>
      <c r="K74" s="107">
        <f t="shared" ref="K74:L74" si="7">SUM(K75:K79)</f>
        <v>-196000</v>
      </c>
      <c r="L74" s="107">
        <f t="shared" si="7"/>
        <v>1806000</v>
      </c>
      <c r="M74" s="119">
        <f t="shared" si="4"/>
        <v>90.209790209790214</v>
      </c>
      <c r="N74" s="259"/>
    </row>
    <row r="75" spans="1:14" s="87" customFormat="1" x14ac:dyDescent="0.2">
      <c r="A75" s="84"/>
      <c r="B75" s="85">
        <v>2</v>
      </c>
      <c r="C75" s="84" t="s">
        <v>81</v>
      </c>
      <c r="D75" s="114"/>
      <c r="E75" s="114"/>
      <c r="F75" s="84"/>
      <c r="G75" s="84"/>
      <c r="H75" s="164">
        <v>651</v>
      </c>
      <c r="I75" s="97" t="s">
        <v>190</v>
      </c>
      <c r="J75" s="108">
        <v>30000</v>
      </c>
      <c r="K75" s="108">
        <v>-1000</v>
      </c>
      <c r="L75" s="108">
        <v>29000</v>
      </c>
      <c r="M75" s="118">
        <f t="shared" si="4"/>
        <v>96.666666666666671</v>
      </c>
      <c r="N75" s="259"/>
    </row>
    <row r="76" spans="1:14" s="87" customFormat="1" x14ac:dyDescent="0.2">
      <c r="A76" s="84"/>
      <c r="B76" s="85">
        <v>2</v>
      </c>
      <c r="C76" s="85">
        <v>3</v>
      </c>
      <c r="D76" s="114"/>
      <c r="E76" s="114"/>
      <c r="F76" s="84"/>
      <c r="G76" s="84"/>
      <c r="H76" s="164">
        <v>652</v>
      </c>
      <c r="I76" s="97" t="s">
        <v>30</v>
      </c>
      <c r="J76" s="108">
        <v>290000</v>
      </c>
      <c r="K76" s="108">
        <v>-118000</v>
      </c>
      <c r="L76" s="108">
        <v>172000</v>
      </c>
      <c r="M76" s="118">
        <f t="shared" si="4"/>
        <v>59.310344827586206</v>
      </c>
      <c r="N76" s="259"/>
    </row>
    <row r="77" spans="1:14" s="87" customFormat="1" x14ac:dyDescent="0.2">
      <c r="A77" s="162"/>
      <c r="B77" s="85">
        <v>2</v>
      </c>
      <c r="C77" s="85"/>
      <c r="D77" s="114"/>
      <c r="E77" s="114"/>
      <c r="F77" s="84"/>
      <c r="G77" s="84"/>
      <c r="H77" s="164">
        <v>652</v>
      </c>
      <c r="I77" s="97" t="s">
        <v>512</v>
      </c>
      <c r="J77" s="108">
        <v>22000</v>
      </c>
      <c r="K77" s="108">
        <v>3000</v>
      </c>
      <c r="L77" s="108">
        <v>25000</v>
      </c>
      <c r="M77" s="118">
        <f t="shared" si="4"/>
        <v>113.63636363636364</v>
      </c>
      <c r="N77" s="259"/>
    </row>
    <row r="78" spans="1:14" s="87" customFormat="1" x14ac:dyDescent="0.2">
      <c r="A78" s="162"/>
      <c r="B78" s="85">
        <v>2</v>
      </c>
      <c r="C78" s="85"/>
      <c r="D78" s="114"/>
      <c r="E78" s="114"/>
      <c r="F78" s="84"/>
      <c r="G78" s="84"/>
      <c r="H78" s="164">
        <v>652</v>
      </c>
      <c r="I78" s="97" t="s">
        <v>506</v>
      </c>
      <c r="J78" s="108">
        <v>560000</v>
      </c>
      <c r="K78" s="108">
        <v>0</v>
      </c>
      <c r="L78" s="108">
        <v>560000</v>
      </c>
      <c r="M78" s="118">
        <f t="shared" si="4"/>
        <v>100</v>
      </c>
      <c r="N78" s="259"/>
    </row>
    <row r="79" spans="1:14" s="78" customFormat="1" x14ac:dyDescent="0.2">
      <c r="A79" s="99"/>
      <c r="B79" s="100"/>
      <c r="C79" s="98" t="s">
        <v>81</v>
      </c>
      <c r="D79" s="156"/>
      <c r="E79" s="156"/>
      <c r="F79" s="100"/>
      <c r="G79" s="100"/>
      <c r="H79" s="164">
        <v>653</v>
      </c>
      <c r="I79" s="97" t="s">
        <v>31</v>
      </c>
      <c r="J79" s="108">
        <v>1100000</v>
      </c>
      <c r="K79" s="108">
        <v>-80000</v>
      </c>
      <c r="L79" s="108">
        <v>1020000</v>
      </c>
      <c r="M79" s="118">
        <f t="shared" si="4"/>
        <v>92.72727272727272</v>
      </c>
      <c r="N79" s="259"/>
    </row>
    <row r="80" spans="1:14" s="94" customFormat="1" ht="25.5" x14ac:dyDescent="0.2">
      <c r="A80" s="91"/>
      <c r="B80" s="90">
        <v>2</v>
      </c>
      <c r="C80" s="91"/>
      <c r="D80" s="154"/>
      <c r="E80" s="154"/>
      <c r="F80" s="91"/>
      <c r="G80" s="91"/>
      <c r="H80" s="89">
        <v>66</v>
      </c>
      <c r="I80" s="92" t="s">
        <v>191</v>
      </c>
      <c r="J80" s="107">
        <f>SUM(J81:J83)</f>
        <v>94000</v>
      </c>
      <c r="K80" s="107">
        <f t="shared" ref="K80:L80" si="8">SUM(K81:K83)</f>
        <v>10000</v>
      </c>
      <c r="L80" s="107">
        <f t="shared" si="8"/>
        <v>104000</v>
      </c>
      <c r="M80" s="119">
        <f t="shared" si="4"/>
        <v>110.63829787234043</v>
      </c>
      <c r="N80" s="259"/>
    </row>
    <row r="81" spans="1:19" s="94" customFormat="1" ht="25.5" x14ac:dyDescent="0.2">
      <c r="A81" s="91"/>
      <c r="B81" s="90">
        <v>2</v>
      </c>
      <c r="C81" s="91"/>
      <c r="D81" s="154"/>
      <c r="E81" s="154"/>
      <c r="F81" s="91"/>
      <c r="G81" s="91"/>
      <c r="H81" s="165">
        <v>661</v>
      </c>
      <c r="I81" s="92" t="s">
        <v>192</v>
      </c>
      <c r="J81" s="163">
        <v>50000</v>
      </c>
      <c r="K81" s="163">
        <v>10000</v>
      </c>
      <c r="L81" s="163">
        <v>60000</v>
      </c>
      <c r="M81" s="119">
        <f t="shared" si="4"/>
        <v>120</v>
      </c>
      <c r="N81" s="259"/>
    </row>
    <row r="82" spans="1:19" s="94" customFormat="1" ht="25.5" x14ac:dyDescent="0.2">
      <c r="A82" s="91"/>
      <c r="B82" s="90">
        <v>2</v>
      </c>
      <c r="C82" s="91"/>
      <c r="D82" s="154"/>
      <c r="E82" s="154"/>
      <c r="F82" s="91"/>
      <c r="G82" s="91"/>
      <c r="H82" s="165">
        <v>661</v>
      </c>
      <c r="I82" s="92" t="s">
        <v>507</v>
      </c>
      <c r="J82" s="163">
        <v>44000</v>
      </c>
      <c r="K82" s="163">
        <v>0</v>
      </c>
      <c r="L82" s="163">
        <v>44000</v>
      </c>
      <c r="M82" s="119">
        <f t="shared" si="4"/>
        <v>100</v>
      </c>
      <c r="N82" s="259"/>
    </row>
    <row r="83" spans="1:19" s="94" customFormat="1" ht="25.5" x14ac:dyDescent="0.2">
      <c r="A83" s="91"/>
      <c r="B83" s="90">
        <v>2</v>
      </c>
      <c r="C83" s="91"/>
      <c r="D83" s="154"/>
      <c r="E83" s="154"/>
      <c r="F83" s="91"/>
      <c r="G83" s="91"/>
      <c r="H83" s="165">
        <v>663</v>
      </c>
      <c r="I83" s="92" t="s">
        <v>200</v>
      </c>
      <c r="J83" s="163">
        <v>0</v>
      </c>
      <c r="K83" s="163">
        <v>0</v>
      </c>
      <c r="L83" s="163">
        <v>0</v>
      </c>
      <c r="M83" s="119">
        <v>0</v>
      </c>
      <c r="N83" s="259"/>
    </row>
    <row r="84" spans="1:19" s="87" customFormat="1" x14ac:dyDescent="0.2">
      <c r="A84" s="84"/>
      <c r="B84" s="85">
        <v>2</v>
      </c>
      <c r="C84" s="84"/>
      <c r="D84" s="114"/>
      <c r="E84" s="114"/>
      <c r="F84" s="84"/>
      <c r="G84" s="84"/>
      <c r="H84" s="86">
        <v>68</v>
      </c>
      <c r="I84" s="97" t="s">
        <v>179</v>
      </c>
      <c r="J84" s="106">
        <f>SUM(J85:J87)</f>
        <v>29000</v>
      </c>
      <c r="K84" s="106">
        <f>SUM(K85:K87)</f>
        <v>14000</v>
      </c>
      <c r="L84" s="106">
        <f t="shared" ref="L84" si="9">SUM(L85:L87)</f>
        <v>43000</v>
      </c>
      <c r="M84" s="118">
        <f t="shared" si="4"/>
        <v>148.27586206896552</v>
      </c>
      <c r="N84" s="259"/>
    </row>
    <row r="85" spans="1:19" s="87" customFormat="1" x14ac:dyDescent="0.2">
      <c r="A85" s="84"/>
      <c r="B85" s="85">
        <v>2</v>
      </c>
      <c r="C85" s="84"/>
      <c r="D85" s="114"/>
      <c r="E85" s="114"/>
      <c r="F85" s="84"/>
      <c r="G85" s="84"/>
      <c r="H85" s="86">
        <v>681</v>
      </c>
      <c r="I85" s="97" t="s">
        <v>180</v>
      </c>
      <c r="J85" s="108">
        <v>9000</v>
      </c>
      <c r="K85" s="108">
        <v>-2000</v>
      </c>
      <c r="L85" s="108">
        <v>7000</v>
      </c>
      <c r="M85" s="118">
        <f t="shared" si="4"/>
        <v>77.777777777777786</v>
      </c>
      <c r="N85" s="259"/>
    </row>
    <row r="86" spans="1:19" s="87" customFormat="1" x14ac:dyDescent="0.2">
      <c r="A86" s="84"/>
      <c r="B86" s="85">
        <v>2</v>
      </c>
      <c r="C86" s="84"/>
      <c r="D86" s="114"/>
      <c r="E86" s="114"/>
      <c r="F86" s="84"/>
      <c r="G86" s="84"/>
      <c r="H86" s="86">
        <v>683</v>
      </c>
      <c r="I86" s="97" t="s">
        <v>32</v>
      </c>
      <c r="J86" s="108">
        <v>20000</v>
      </c>
      <c r="K86" s="108">
        <v>15000</v>
      </c>
      <c r="L86" s="108">
        <v>35000</v>
      </c>
      <c r="M86" s="118">
        <v>0</v>
      </c>
      <c r="N86" s="259"/>
    </row>
    <row r="87" spans="1:19" s="87" customFormat="1" ht="13.5" customHeight="1" x14ac:dyDescent="0.2">
      <c r="A87" s="84"/>
      <c r="B87" s="85">
        <v>2</v>
      </c>
      <c r="C87" s="84"/>
      <c r="D87" s="114"/>
      <c r="E87" s="114"/>
      <c r="F87" s="84"/>
      <c r="G87" s="84"/>
      <c r="H87" s="86">
        <v>683</v>
      </c>
      <c r="I87" s="97" t="s">
        <v>557</v>
      </c>
      <c r="J87" s="108">
        <v>0</v>
      </c>
      <c r="K87" s="108">
        <v>1000</v>
      </c>
      <c r="L87" s="108">
        <v>1000</v>
      </c>
      <c r="M87" s="118"/>
      <c r="N87" s="259"/>
    </row>
    <row r="88" spans="1:19" s="96" customFormat="1" ht="15" customHeight="1" x14ac:dyDescent="0.2">
      <c r="A88" s="222"/>
      <c r="B88" s="222"/>
      <c r="C88" s="222"/>
      <c r="D88" s="222"/>
      <c r="E88" s="222"/>
      <c r="F88" s="222"/>
      <c r="G88" s="222"/>
      <c r="H88" s="218">
        <v>7</v>
      </c>
      <c r="I88" s="219" t="s">
        <v>7</v>
      </c>
      <c r="J88" s="223">
        <f>SUM(J89+J91)</f>
        <v>1531560</v>
      </c>
      <c r="K88" s="223">
        <f t="shared" ref="K88:L88" si="10">SUM(K89+K91)</f>
        <v>-1210000</v>
      </c>
      <c r="L88" s="223">
        <f t="shared" si="10"/>
        <v>321560</v>
      </c>
      <c r="M88" s="221">
        <f>AVERAGE(L88/J88)*100</f>
        <v>20.995586199691818</v>
      </c>
      <c r="N88" s="259"/>
      <c r="O88" s="259"/>
    </row>
    <row r="89" spans="1:19" s="94" customFormat="1" ht="27" customHeight="1" x14ac:dyDescent="0.2">
      <c r="A89" s="91"/>
      <c r="B89" s="91"/>
      <c r="C89" s="90"/>
      <c r="D89" s="91"/>
      <c r="E89" s="91"/>
      <c r="F89" s="91" t="s">
        <v>84</v>
      </c>
      <c r="G89" s="91"/>
      <c r="H89" s="89">
        <v>71</v>
      </c>
      <c r="I89" s="92" t="s">
        <v>193</v>
      </c>
      <c r="J89" s="111">
        <f>SUM(J90)</f>
        <v>1500000</v>
      </c>
      <c r="K89" s="111">
        <f t="shared" ref="K89:L89" si="11">SUM(K90)</f>
        <v>-1220000</v>
      </c>
      <c r="L89" s="111">
        <f t="shared" si="11"/>
        <v>280000</v>
      </c>
      <c r="M89" s="119">
        <f t="shared" si="4"/>
        <v>18.666666666666668</v>
      </c>
    </row>
    <row r="90" spans="1:19" s="94" customFormat="1" ht="25.5" x14ac:dyDescent="0.2">
      <c r="A90" s="91"/>
      <c r="B90" s="91"/>
      <c r="C90" s="90"/>
      <c r="D90" s="91"/>
      <c r="E90" s="91"/>
      <c r="F90" s="91" t="s">
        <v>84</v>
      </c>
      <c r="G90" s="91"/>
      <c r="H90" s="89">
        <v>711</v>
      </c>
      <c r="I90" s="93" t="s">
        <v>33</v>
      </c>
      <c r="J90" s="111">
        <v>1500000</v>
      </c>
      <c r="K90" s="111">
        <v>-1220000</v>
      </c>
      <c r="L90" s="111">
        <v>280000</v>
      </c>
      <c r="M90" s="119">
        <f t="shared" si="4"/>
        <v>18.666666666666668</v>
      </c>
    </row>
    <row r="91" spans="1:19" s="94" customFormat="1" x14ac:dyDescent="0.2">
      <c r="A91" s="91"/>
      <c r="B91" s="91"/>
      <c r="C91" s="90"/>
      <c r="D91" s="91"/>
      <c r="E91" s="91"/>
      <c r="F91" s="91" t="s">
        <v>84</v>
      </c>
      <c r="G91" s="91"/>
      <c r="H91" s="89">
        <v>72</v>
      </c>
      <c r="I91" s="93" t="s">
        <v>34</v>
      </c>
      <c r="J91" s="111">
        <f>SUM(J92:J93)</f>
        <v>31560</v>
      </c>
      <c r="K91" s="111">
        <f t="shared" ref="K91:L91" si="12">SUM(K92:K93)</f>
        <v>10000</v>
      </c>
      <c r="L91" s="111">
        <f t="shared" si="12"/>
        <v>41560</v>
      </c>
      <c r="M91" s="119">
        <f t="shared" si="4"/>
        <v>131.68567807351076</v>
      </c>
    </row>
    <row r="92" spans="1:19" s="87" customFormat="1" ht="15" customHeight="1" x14ac:dyDescent="0.2">
      <c r="A92" s="84"/>
      <c r="B92" s="84"/>
      <c r="C92" s="85"/>
      <c r="D92" s="84"/>
      <c r="E92" s="84"/>
      <c r="F92" s="84" t="s">
        <v>84</v>
      </c>
      <c r="G92" s="84"/>
      <c r="H92" s="86">
        <v>721</v>
      </c>
      <c r="I92" s="80" t="s">
        <v>35</v>
      </c>
      <c r="J92" s="109">
        <v>20000</v>
      </c>
      <c r="K92" s="109">
        <v>10000</v>
      </c>
      <c r="L92" s="109">
        <v>30000</v>
      </c>
      <c r="M92" s="119">
        <f t="shared" si="4"/>
        <v>150</v>
      </c>
    </row>
    <row r="93" spans="1:19" s="87" customFormat="1" ht="15" customHeight="1" x14ac:dyDescent="0.2">
      <c r="A93" s="84"/>
      <c r="B93" s="84"/>
      <c r="C93" s="85"/>
      <c r="D93" s="84"/>
      <c r="E93" s="84"/>
      <c r="F93" s="114" t="s">
        <v>84</v>
      </c>
      <c r="G93" s="84"/>
      <c r="H93" s="86">
        <v>723</v>
      </c>
      <c r="I93" s="80" t="s">
        <v>531</v>
      </c>
      <c r="J93" s="109">
        <v>11560</v>
      </c>
      <c r="K93" s="109">
        <v>0</v>
      </c>
      <c r="L93" s="109">
        <v>11560</v>
      </c>
      <c r="M93" s="118">
        <v>0</v>
      </c>
    </row>
    <row r="94" spans="1:19" s="96" customFormat="1" ht="15" customHeight="1" x14ac:dyDescent="0.2">
      <c r="A94" s="222"/>
      <c r="B94" s="222"/>
      <c r="C94" s="222"/>
      <c r="D94" s="222"/>
      <c r="E94" s="222"/>
      <c r="F94" s="222"/>
      <c r="G94" s="222"/>
      <c r="H94" s="218">
        <v>3</v>
      </c>
      <c r="I94" s="219" t="s">
        <v>8</v>
      </c>
      <c r="J94" s="223">
        <f>SUM(J95+J99+J105+J107+J110+J113+J115)</f>
        <v>17002002</v>
      </c>
      <c r="K94" s="223">
        <f t="shared" ref="K94:L94" si="13">SUM(K95+K99+K105+K107+K110+K113+K115)</f>
        <v>-759282</v>
      </c>
      <c r="L94" s="223">
        <f t="shared" si="13"/>
        <v>16242720</v>
      </c>
      <c r="M94" s="221">
        <f>AVERAGE(L94/J94)*100</f>
        <v>95.534161212309002</v>
      </c>
      <c r="N94" s="152"/>
      <c r="O94" s="87"/>
    </row>
    <row r="95" spans="1:19" s="38" customFormat="1" x14ac:dyDescent="0.2">
      <c r="A95" s="85">
        <v>1</v>
      </c>
      <c r="B95" s="84"/>
      <c r="C95" s="84"/>
      <c r="D95" s="84"/>
      <c r="E95" s="84"/>
      <c r="F95" s="84"/>
      <c r="G95" s="84"/>
      <c r="H95" s="86">
        <v>31</v>
      </c>
      <c r="I95" s="80" t="s">
        <v>36</v>
      </c>
      <c r="J95" s="109">
        <f t="shared" ref="J95" si="14">SUM(J96:J98)</f>
        <v>3667015</v>
      </c>
      <c r="K95" s="109">
        <f t="shared" ref="K95:L95" si="15">SUM(K96:K98)</f>
        <v>-55690</v>
      </c>
      <c r="L95" s="109">
        <f t="shared" si="15"/>
        <v>3611325</v>
      </c>
      <c r="M95" s="119">
        <f t="shared" ref="M95:M130" si="16">AVERAGE(L95/J95)*100</f>
        <v>98.481326092203062</v>
      </c>
      <c r="N95" s="152"/>
    </row>
    <row r="96" spans="1:19" s="38" customFormat="1" x14ac:dyDescent="0.2">
      <c r="A96" s="113">
        <v>1</v>
      </c>
      <c r="B96" s="114"/>
      <c r="C96" s="114"/>
      <c r="D96" s="114"/>
      <c r="E96" s="114"/>
      <c r="F96" s="84"/>
      <c r="G96" s="84"/>
      <c r="H96" s="86">
        <v>311</v>
      </c>
      <c r="I96" s="97" t="s">
        <v>194</v>
      </c>
      <c r="J96" s="108">
        <v>3097000</v>
      </c>
      <c r="K96" s="108">
        <f>L96-J96</f>
        <v>-51000</v>
      </c>
      <c r="L96" s="108">
        <v>3046000</v>
      </c>
      <c r="M96" s="119">
        <f t="shared" si="16"/>
        <v>98.353245075879883</v>
      </c>
      <c r="N96" s="152"/>
      <c r="O96" s="169"/>
      <c r="P96" s="166"/>
      <c r="Q96" s="166"/>
      <c r="R96" s="166"/>
      <c r="S96" s="166"/>
    </row>
    <row r="97" spans="1:14" s="38" customFormat="1" x14ac:dyDescent="0.2">
      <c r="A97" s="113">
        <v>1</v>
      </c>
      <c r="B97" s="114"/>
      <c r="C97" s="114"/>
      <c r="D97" s="114"/>
      <c r="E97" s="114"/>
      <c r="F97" s="84"/>
      <c r="G97" s="84"/>
      <c r="H97" s="86">
        <v>312</v>
      </c>
      <c r="I97" s="80" t="s">
        <v>38</v>
      </c>
      <c r="J97" s="108">
        <v>82000</v>
      </c>
      <c r="K97" s="108">
        <f t="shared" ref="K97:K104" si="17">L97-J97</f>
        <v>2010</v>
      </c>
      <c r="L97" s="108">
        <v>84010</v>
      </c>
      <c r="M97" s="119">
        <f t="shared" si="16"/>
        <v>102.45121951219511</v>
      </c>
      <c r="N97" s="152"/>
    </row>
    <row r="98" spans="1:14" s="38" customFormat="1" x14ac:dyDescent="0.2">
      <c r="A98" s="113">
        <v>1</v>
      </c>
      <c r="B98" s="114"/>
      <c r="C98" s="114"/>
      <c r="D98" s="114"/>
      <c r="E98" s="114"/>
      <c r="F98" s="84"/>
      <c r="G98" s="84"/>
      <c r="H98" s="86">
        <v>313</v>
      </c>
      <c r="I98" s="80" t="s">
        <v>39</v>
      </c>
      <c r="J98" s="108">
        <v>488015</v>
      </c>
      <c r="K98" s="108">
        <f t="shared" si="17"/>
        <v>-6700</v>
      </c>
      <c r="L98" s="108">
        <v>481315</v>
      </c>
      <c r="M98" s="119">
        <f t="shared" si="16"/>
        <v>98.627091380387895</v>
      </c>
      <c r="N98" s="152"/>
    </row>
    <row r="99" spans="1:14" s="38" customFormat="1" x14ac:dyDescent="0.2">
      <c r="A99" s="113">
        <v>1</v>
      </c>
      <c r="B99" s="114" t="s">
        <v>80</v>
      </c>
      <c r="C99" s="114"/>
      <c r="D99" s="114"/>
      <c r="E99" s="114"/>
      <c r="F99" s="84"/>
      <c r="G99" s="84"/>
      <c r="H99" s="86">
        <v>32</v>
      </c>
      <c r="I99" s="80" t="s">
        <v>40</v>
      </c>
      <c r="J99" s="109">
        <f t="shared" ref="J99:L99" si="18">SUM(J100:J104)</f>
        <v>8311987</v>
      </c>
      <c r="K99" s="109">
        <f t="shared" si="18"/>
        <v>-496226</v>
      </c>
      <c r="L99" s="109">
        <f t="shared" si="18"/>
        <v>7815761</v>
      </c>
      <c r="M99" s="119">
        <f t="shared" si="16"/>
        <v>94.029995475209489</v>
      </c>
      <c r="N99" s="152"/>
    </row>
    <row r="100" spans="1:14" s="38" customFormat="1" x14ac:dyDescent="0.2">
      <c r="A100" s="113">
        <v>1</v>
      </c>
      <c r="B100" s="114"/>
      <c r="C100" s="114"/>
      <c r="D100" s="114"/>
      <c r="E100" s="114"/>
      <c r="F100" s="84"/>
      <c r="G100" s="84"/>
      <c r="H100" s="86">
        <v>321</v>
      </c>
      <c r="I100" s="80" t="s">
        <v>41</v>
      </c>
      <c r="J100" s="108">
        <v>132000</v>
      </c>
      <c r="K100" s="108">
        <f t="shared" si="17"/>
        <v>-3618</v>
      </c>
      <c r="L100" s="108">
        <v>128382</v>
      </c>
      <c r="M100" s="119">
        <f t="shared" si="16"/>
        <v>97.259090909090901</v>
      </c>
      <c r="N100" s="152"/>
    </row>
    <row r="101" spans="1:14" s="38" customFormat="1" x14ac:dyDescent="0.2">
      <c r="A101" s="113">
        <v>1</v>
      </c>
      <c r="B101" s="114"/>
      <c r="C101" s="113"/>
      <c r="D101" s="114"/>
      <c r="E101" s="114"/>
      <c r="F101" s="84"/>
      <c r="G101" s="84"/>
      <c r="H101" s="86">
        <v>322</v>
      </c>
      <c r="I101" s="80" t="s">
        <v>42</v>
      </c>
      <c r="J101" s="108">
        <v>1478100</v>
      </c>
      <c r="K101" s="108">
        <f t="shared" si="17"/>
        <v>-14821</v>
      </c>
      <c r="L101" s="108">
        <v>1463279</v>
      </c>
      <c r="M101" s="119">
        <f t="shared" si="16"/>
        <v>98.997293823151338</v>
      </c>
      <c r="N101" s="152"/>
    </row>
    <row r="102" spans="1:14" s="38" customFormat="1" x14ac:dyDescent="0.2">
      <c r="A102" s="113">
        <v>1</v>
      </c>
      <c r="B102" s="114" t="s">
        <v>80</v>
      </c>
      <c r="C102" s="113"/>
      <c r="D102" s="114"/>
      <c r="E102" s="114"/>
      <c r="F102" s="84"/>
      <c r="G102" s="84"/>
      <c r="H102" s="86">
        <v>323</v>
      </c>
      <c r="I102" s="80" t="s">
        <v>43</v>
      </c>
      <c r="J102" s="108">
        <v>5564000</v>
      </c>
      <c r="K102" s="108">
        <f t="shared" si="17"/>
        <v>-545500</v>
      </c>
      <c r="L102" s="108">
        <v>5018500</v>
      </c>
      <c r="M102" s="119">
        <f t="shared" si="16"/>
        <v>90.19590222861251</v>
      </c>
      <c r="N102" s="152"/>
    </row>
    <row r="103" spans="1:14" s="94" customFormat="1" x14ac:dyDescent="0.2">
      <c r="A103" s="157">
        <v>1</v>
      </c>
      <c r="B103" s="158"/>
      <c r="C103" s="158"/>
      <c r="D103" s="158"/>
      <c r="E103" s="158"/>
      <c r="F103" s="95"/>
      <c r="G103" s="95"/>
      <c r="H103" s="89">
        <v>324</v>
      </c>
      <c r="I103" s="93" t="s">
        <v>44</v>
      </c>
      <c r="J103" s="163">
        <v>10000</v>
      </c>
      <c r="K103" s="108">
        <f t="shared" si="17"/>
        <v>-2400</v>
      </c>
      <c r="L103" s="163">
        <v>7600</v>
      </c>
      <c r="M103" s="119">
        <f t="shared" si="16"/>
        <v>76</v>
      </c>
      <c r="N103" s="152"/>
    </row>
    <row r="104" spans="1:14" s="87" customFormat="1" x14ac:dyDescent="0.2">
      <c r="A104" s="113">
        <v>1</v>
      </c>
      <c r="B104" s="114" t="s">
        <v>80</v>
      </c>
      <c r="C104" s="113"/>
      <c r="D104" s="114"/>
      <c r="E104" s="114"/>
      <c r="F104" s="84"/>
      <c r="G104" s="84"/>
      <c r="H104" s="86">
        <v>329</v>
      </c>
      <c r="I104" s="80" t="s">
        <v>45</v>
      </c>
      <c r="J104" s="108">
        <v>1127887</v>
      </c>
      <c r="K104" s="108">
        <f t="shared" si="17"/>
        <v>70113</v>
      </c>
      <c r="L104" s="108">
        <v>1198000</v>
      </c>
      <c r="M104" s="119">
        <f t="shared" si="16"/>
        <v>106.21631422296738</v>
      </c>
      <c r="N104" s="152"/>
    </row>
    <row r="105" spans="1:14" s="87" customFormat="1" x14ac:dyDescent="0.2">
      <c r="A105" s="113"/>
      <c r="B105" s="114"/>
      <c r="C105" s="114"/>
      <c r="D105" s="114"/>
      <c r="E105" s="114"/>
      <c r="F105" s="84"/>
      <c r="G105" s="84"/>
      <c r="H105" s="86">
        <v>34</v>
      </c>
      <c r="I105" s="80" t="s">
        <v>46</v>
      </c>
      <c r="J105" s="109">
        <f t="shared" ref="J105:L105" si="19">SUM(J106:J106)</f>
        <v>38000</v>
      </c>
      <c r="K105" s="109">
        <f t="shared" si="19"/>
        <v>-490</v>
      </c>
      <c r="L105" s="109">
        <f t="shared" si="19"/>
        <v>37510</v>
      </c>
      <c r="M105" s="119">
        <f t="shared" si="16"/>
        <v>98.710526315789465</v>
      </c>
      <c r="N105" s="152"/>
    </row>
    <row r="106" spans="1:14" s="87" customFormat="1" x14ac:dyDescent="0.2">
      <c r="A106" s="113">
        <v>1</v>
      </c>
      <c r="B106" s="114"/>
      <c r="C106" s="114"/>
      <c r="D106" s="114"/>
      <c r="E106" s="114"/>
      <c r="F106" s="84"/>
      <c r="G106" s="84"/>
      <c r="H106" s="86">
        <v>343</v>
      </c>
      <c r="I106" s="80" t="s">
        <v>47</v>
      </c>
      <c r="J106" s="108">
        <v>38000</v>
      </c>
      <c r="K106" s="108">
        <f t="shared" ref="K106" si="20">L106-J106</f>
        <v>-490</v>
      </c>
      <c r="L106" s="108">
        <v>37510</v>
      </c>
      <c r="M106" s="119">
        <f t="shared" si="16"/>
        <v>98.710526315789465</v>
      </c>
      <c r="N106" s="152"/>
    </row>
    <row r="107" spans="1:14" s="87" customFormat="1" x14ac:dyDescent="0.2">
      <c r="A107" s="113">
        <v>1</v>
      </c>
      <c r="B107" s="114"/>
      <c r="C107" s="114"/>
      <c r="D107" s="114"/>
      <c r="E107" s="114"/>
      <c r="F107" s="84"/>
      <c r="G107" s="84"/>
      <c r="H107" s="86">
        <v>35</v>
      </c>
      <c r="I107" s="80" t="s">
        <v>48</v>
      </c>
      <c r="J107" s="109">
        <f>SUM(J108:J109)</f>
        <v>1335000</v>
      </c>
      <c r="K107" s="109">
        <f t="shared" ref="K107:L107" si="21">SUM(K108:K109)</f>
        <v>-85676</v>
      </c>
      <c r="L107" s="109">
        <f t="shared" si="21"/>
        <v>1249324</v>
      </c>
      <c r="M107" s="119">
        <f t="shared" si="16"/>
        <v>93.582322097378281</v>
      </c>
      <c r="N107" s="152"/>
    </row>
    <row r="108" spans="1:14" s="94" customFormat="1" ht="26.25" customHeight="1" x14ac:dyDescent="0.2">
      <c r="A108" s="153">
        <v>1</v>
      </c>
      <c r="B108" s="154"/>
      <c r="C108" s="154"/>
      <c r="D108" s="154"/>
      <c r="E108" s="154"/>
      <c r="F108" s="91"/>
      <c r="G108" s="91"/>
      <c r="H108" s="89">
        <v>351</v>
      </c>
      <c r="I108" s="93" t="s">
        <v>486</v>
      </c>
      <c r="J108" s="117">
        <v>1045000</v>
      </c>
      <c r="K108" s="108">
        <f t="shared" ref="K108:K109" si="22">L108-J108</f>
        <v>-24076</v>
      </c>
      <c r="L108" s="117">
        <v>1020924</v>
      </c>
      <c r="M108" s="119">
        <f t="shared" si="16"/>
        <v>97.696076555023922</v>
      </c>
      <c r="N108" s="152"/>
    </row>
    <row r="109" spans="1:14" s="94" customFormat="1" ht="25.5" x14ac:dyDescent="0.2">
      <c r="A109" s="153">
        <v>1</v>
      </c>
      <c r="B109" s="153"/>
      <c r="C109" s="154"/>
      <c r="D109" s="153"/>
      <c r="E109" s="154"/>
      <c r="F109" s="91"/>
      <c r="G109" s="91"/>
      <c r="H109" s="89">
        <v>352</v>
      </c>
      <c r="I109" s="92" t="s">
        <v>195</v>
      </c>
      <c r="J109" s="163">
        <v>290000</v>
      </c>
      <c r="K109" s="163">
        <f t="shared" si="22"/>
        <v>-61600</v>
      </c>
      <c r="L109" s="163">
        <v>228400</v>
      </c>
      <c r="M109" s="119">
        <f t="shared" si="16"/>
        <v>78.758620689655174</v>
      </c>
      <c r="N109" s="168"/>
    </row>
    <row r="110" spans="1:14" s="94" customFormat="1" x14ac:dyDescent="0.2">
      <c r="A110" s="153">
        <v>1</v>
      </c>
      <c r="B110" s="154"/>
      <c r="C110" s="154"/>
      <c r="D110" s="154"/>
      <c r="E110" s="154"/>
      <c r="F110" s="91" t="s">
        <v>84</v>
      </c>
      <c r="G110" s="91"/>
      <c r="H110" s="89">
        <v>36</v>
      </c>
      <c r="I110" s="93" t="s">
        <v>196</v>
      </c>
      <c r="J110" s="111">
        <f t="shared" ref="J110:L110" si="23">SUM(J111:J112)</f>
        <v>340000</v>
      </c>
      <c r="K110" s="111">
        <f t="shared" si="23"/>
        <v>-125000</v>
      </c>
      <c r="L110" s="111">
        <f t="shared" si="23"/>
        <v>215000</v>
      </c>
      <c r="M110" s="119">
        <f t="shared" si="16"/>
        <v>63.235294117647058</v>
      </c>
      <c r="N110" s="152"/>
    </row>
    <row r="111" spans="1:14" s="87" customFormat="1" x14ac:dyDescent="0.2">
      <c r="A111" s="114"/>
      <c r="B111" s="113"/>
      <c r="C111" s="114"/>
      <c r="D111" s="113"/>
      <c r="E111" s="114"/>
      <c r="F111" s="84" t="s">
        <v>84</v>
      </c>
      <c r="G111" s="84"/>
      <c r="H111" s="86">
        <v>363</v>
      </c>
      <c r="I111" s="80" t="s">
        <v>49</v>
      </c>
      <c r="J111" s="108">
        <v>250000</v>
      </c>
      <c r="K111" s="108">
        <f t="shared" ref="K111:K112" si="24">L111-J111</f>
        <v>-100000</v>
      </c>
      <c r="L111" s="108">
        <v>150000</v>
      </c>
      <c r="M111" s="119">
        <f t="shared" si="16"/>
        <v>60</v>
      </c>
      <c r="N111" s="152"/>
    </row>
    <row r="112" spans="1:14" s="94" customFormat="1" x14ac:dyDescent="0.2">
      <c r="A112" s="154" t="s">
        <v>519</v>
      </c>
      <c r="B112" s="153"/>
      <c r="C112" s="154"/>
      <c r="D112" s="153"/>
      <c r="E112" s="154"/>
      <c r="F112" s="91"/>
      <c r="G112" s="91"/>
      <c r="H112" s="89">
        <v>366</v>
      </c>
      <c r="I112" s="93" t="s">
        <v>181</v>
      </c>
      <c r="J112" s="163">
        <v>90000</v>
      </c>
      <c r="K112" s="108">
        <f t="shared" si="24"/>
        <v>-25000</v>
      </c>
      <c r="L112" s="163">
        <v>65000</v>
      </c>
      <c r="M112" s="119">
        <f t="shared" si="16"/>
        <v>72.222222222222214</v>
      </c>
      <c r="N112" s="152"/>
    </row>
    <row r="113" spans="1:19" s="94" customFormat="1" ht="25.5" x14ac:dyDescent="0.2">
      <c r="A113" s="153">
        <v>4</v>
      </c>
      <c r="B113" s="154"/>
      <c r="C113" s="154"/>
      <c r="D113" s="154"/>
      <c r="E113" s="154"/>
      <c r="F113" s="91"/>
      <c r="G113" s="91"/>
      <c r="H113" s="89">
        <v>37</v>
      </c>
      <c r="I113" s="93" t="s">
        <v>50</v>
      </c>
      <c r="J113" s="111">
        <f t="shared" ref="J113:L113" si="25">SUM(J114)</f>
        <v>918500</v>
      </c>
      <c r="K113" s="111">
        <f t="shared" si="25"/>
        <v>11450</v>
      </c>
      <c r="L113" s="111">
        <f t="shared" si="25"/>
        <v>929950</v>
      </c>
      <c r="M113" s="119">
        <f t="shared" si="16"/>
        <v>101.24659771366358</v>
      </c>
      <c r="N113" s="152"/>
    </row>
    <row r="114" spans="1:19" s="94" customFormat="1" ht="26.25" customHeight="1" x14ac:dyDescent="0.2">
      <c r="A114" s="153">
        <v>1</v>
      </c>
      <c r="B114" s="154"/>
      <c r="C114" s="154"/>
      <c r="D114" s="153"/>
      <c r="E114" s="154"/>
      <c r="F114" s="91"/>
      <c r="G114" s="91"/>
      <c r="H114" s="89">
        <v>372</v>
      </c>
      <c r="I114" s="93" t="s">
        <v>51</v>
      </c>
      <c r="J114" s="163">
        <v>918500</v>
      </c>
      <c r="K114" s="108">
        <f t="shared" ref="K114" si="26">L114-J114</f>
        <v>11450</v>
      </c>
      <c r="L114" s="163">
        <v>929950</v>
      </c>
      <c r="M114" s="119">
        <f t="shared" si="16"/>
        <v>101.24659771366358</v>
      </c>
      <c r="N114" s="152"/>
    </row>
    <row r="115" spans="1:19" s="87" customFormat="1" ht="12.75" customHeight="1" x14ac:dyDescent="0.2">
      <c r="A115" s="113">
        <v>1</v>
      </c>
      <c r="B115" s="114"/>
      <c r="C115" s="114"/>
      <c r="D115" s="114"/>
      <c r="E115" s="114"/>
      <c r="F115" s="84"/>
      <c r="G115" s="84"/>
      <c r="H115" s="86">
        <v>38</v>
      </c>
      <c r="I115" s="80" t="s">
        <v>197</v>
      </c>
      <c r="J115" s="109">
        <f t="shared" ref="J115:L115" si="27">SUM(J116:J120)</f>
        <v>2391500</v>
      </c>
      <c r="K115" s="109">
        <f t="shared" si="27"/>
        <v>-7650</v>
      </c>
      <c r="L115" s="109">
        <f t="shared" si="27"/>
        <v>2383850</v>
      </c>
      <c r="M115" s="119">
        <f t="shared" si="16"/>
        <v>99.680117081329712</v>
      </c>
      <c r="N115" s="152"/>
    </row>
    <row r="116" spans="1:19" s="87" customFormat="1" x14ac:dyDescent="0.2">
      <c r="A116" s="113">
        <v>1</v>
      </c>
      <c r="B116" s="114"/>
      <c r="C116" s="114"/>
      <c r="D116" s="114"/>
      <c r="E116" s="114"/>
      <c r="F116" s="84"/>
      <c r="G116" s="84"/>
      <c r="H116" s="86">
        <v>381</v>
      </c>
      <c r="I116" s="80" t="s">
        <v>53</v>
      </c>
      <c r="J116" s="108">
        <v>2151500</v>
      </c>
      <c r="K116" s="108">
        <f t="shared" ref="K116:K120" si="28">L116-J116</f>
        <v>-15800</v>
      </c>
      <c r="L116" s="108">
        <v>2135700</v>
      </c>
      <c r="M116" s="119">
        <f t="shared" si="16"/>
        <v>99.265628631187539</v>
      </c>
      <c r="N116" s="152"/>
      <c r="O116" s="152"/>
    </row>
    <row r="117" spans="1:19" s="87" customFormat="1" x14ac:dyDescent="0.2">
      <c r="A117" s="114" t="s">
        <v>519</v>
      </c>
      <c r="B117" s="114"/>
      <c r="C117" s="114"/>
      <c r="D117" s="113"/>
      <c r="E117" s="114"/>
      <c r="F117" s="84"/>
      <c r="G117" s="84"/>
      <c r="H117" s="86">
        <v>382</v>
      </c>
      <c r="I117" s="80" t="s">
        <v>54</v>
      </c>
      <c r="J117" s="108">
        <v>220000</v>
      </c>
      <c r="K117" s="108">
        <f t="shared" si="28"/>
        <v>-30250</v>
      </c>
      <c r="L117" s="108">
        <v>189750</v>
      </c>
      <c r="M117" s="119">
        <f t="shared" si="16"/>
        <v>86.25</v>
      </c>
      <c r="N117" s="152"/>
    </row>
    <row r="118" spans="1:19" s="87" customFormat="1" x14ac:dyDescent="0.2">
      <c r="A118" s="114"/>
      <c r="B118" s="114" t="s">
        <v>80</v>
      </c>
      <c r="C118" s="114"/>
      <c r="D118" s="113"/>
      <c r="E118" s="114"/>
      <c r="F118" s="84"/>
      <c r="G118" s="84"/>
      <c r="H118" s="86">
        <v>383</v>
      </c>
      <c r="I118" s="80" t="s">
        <v>182</v>
      </c>
      <c r="J118" s="108">
        <v>0</v>
      </c>
      <c r="K118" s="108">
        <f t="shared" si="28"/>
        <v>52000</v>
      </c>
      <c r="L118" s="108">
        <v>52000</v>
      </c>
      <c r="M118" s="119">
        <v>0</v>
      </c>
      <c r="N118" s="152"/>
    </row>
    <row r="119" spans="1:19" s="116" customFormat="1" x14ac:dyDescent="0.2">
      <c r="A119" s="113">
        <v>1</v>
      </c>
      <c r="B119" s="114"/>
      <c r="C119" s="114"/>
      <c r="D119" s="114"/>
      <c r="E119" s="114"/>
      <c r="F119" s="114"/>
      <c r="G119" s="114"/>
      <c r="H119" s="164">
        <v>385</v>
      </c>
      <c r="I119" s="97" t="s">
        <v>55</v>
      </c>
      <c r="J119" s="108">
        <v>20000</v>
      </c>
      <c r="K119" s="108">
        <f t="shared" si="28"/>
        <v>-13600</v>
      </c>
      <c r="L119" s="108">
        <v>6400</v>
      </c>
      <c r="M119" s="119">
        <f t="shared" si="16"/>
        <v>32</v>
      </c>
      <c r="N119" s="152"/>
    </row>
    <row r="120" spans="1:19" s="96" customFormat="1" x14ac:dyDescent="0.2">
      <c r="A120" s="114" t="s">
        <v>519</v>
      </c>
      <c r="B120" s="84"/>
      <c r="C120" s="84"/>
      <c r="D120" s="85"/>
      <c r="E120" s="84"/>
      <c r="F120" s="85"/>
      <c r="G120" s="84"/>
      <c r="H120" s="86">
        <v>386</v>
      </c>
      <c r="I120" s="80" t="s">
        <v>56</v>
      </c>
      <c r="J120" s="108">
        <v>0</v>
      </c>
      <c r="K120" s="108">
        <f t="shared" si="28"/>
        <v>0</v>
      </c>
      <c r="L120" s="108">
        <v>0</v>
      </c>
      <c r="M120" s="119">
        <v>0</v>
      </c>
      <c r="N120" s="152"/>
      <c r="O120" s="87"/>
    </row>
    <row r="121" spans="1:19" s="87" customFormat="1" ht="15" customHeight="1" x14ac:dyDescent="0.2">
      <c r="A121" s="222"/>
      <c r="B121" s="222"/>
      <c r="C121" s="222"/>
      <c r="D121" s="222"/>
      <c r="E121" s="222"/>
      <c r="F121" s="222"/>
      <c r="G121" s="222"/>
      <c r="H121" s="218">
        <v>4</v>
      </c>
      <c r="I121" s="219" t="s">
        <v>9</v>
      </c>
      <c r="J121" s="223">
        <f>SUM(J122+J125+J131)</f>
        <v>4428800</v>
      </c>
      <c r="K121" s="223">
        <f>SUM(K122+K125+K131)</f>
        <v>-355225</v>
      </c>
      <c r="L121" s="223">
        <f>SUM(L122+L125+L131)</f>
        <v>4073575</v>
      </c>
      <c r="M121" s="221">
        <f>AVERAGE(L121/J121)*100</f>
        <v>91.979204299132945</v>
      </c>
      <c r="N121" s="152"/>
      <c r="O121" s="170"/>
      <c r="P121" s="170"/>
      <c r="Q121" s="170"/>
      <c r="R121" s="170"/>
      <c r="S121" s="170"/>
    </row>
    <row r="122" spans="1:19" s="94" customFormat="1" ht="25.5" x14ac:dyDescent="0.2">
      <c r="A122" s="91" t="s">
        <v>519</v>
      </c>
      <c r="B122" s="91"/>
      <c r="C122" s="90"/>
      <c r="D122" s="91"/>
      <c r="E122" s="91"/>
      <c r="F122" s="91" t="s">
        <v>84</v>
      </c>
      <c r="G122" s="91"/>
      <c r="H122" s="89">
        <v>41</v>
      </c>
      <c r="I122" s="92" t="s">
        <v>183</v>
      </c>
      <c r="J122" s="111">
        <f t="shared" ref="J122:L122" si="29">SUM(J123:J124)</f>
        <v>601800</v>
      </c>
      <c r="K122" s="111">
        <f t="shared" si="29"/>
        <v>-50000</v>
      </c>
      <c r="L122" s="111">
        <f t="shared" si="29"/>
        <v>551800</v>
      </c>
      <c r="M122" s="119">
        <f t="shared" si="16"/>
        <v>91.691591890993678</v>
      </c>
      <c r="N122" s="152"/>
    </row>
    <row r="123" spans="1:19" s="87" customFormat="1" ht="15" customHeight="1" x14ac:dyDescent="0.2">
      <c r="A123" s="84" t="s">
        <v>519</v>
      </c>
      <c r="B123" s="84"/>
      <c r="C123" s="85"/>
      <c r="D123" s="84"/>
      <c r="E123" s="84"/>
      <c r="F123" s="84" t="s">
        <v>84</v>
      </c>
      <c r="G123" s="84"/>
      <c r="H123" s="86">
        <v>411</v>
      </c>
      <c r="I123" s="80" t="s">
        <v>57</v>
      </c>
      <c r="J123" s="108">
        <v>140000</v>
      </c>
      <c r="K123" s="108">
        <f t="shared" ref="K123:K124" si="30">L123-J123</f>
        <v>-95000</v>
      </c>
      <c r="L123" s="108">
        <v>45000</v>
      </c>
      <c r="M123" s="119">
        <f t="shared" si="16"/>
        <v>32.142857142857146</v>
      </c>
      <c r="N123" s="152"/>
    </row>
    <row r="124" spans="1:19" s="87" customFormat="1" ht="15" customHeight="1" x14ac:dyDescent="0.2">
      <c r="A124" s="84" t="s">
        <v>519</v>
      </c>
      <c r="B124" s="84"/>
      <c r="C124" s="85"/>
      <c r="D124" s="114"/>
      <c r="E124" s="84"/>
      <c r="F124" s="84"/>
      <c r="G124" s="84"/>
      <c r="H124" s="86">
        <v>412</v>
      </c>
      <c r="I124" s="80" t="s">
        <v>184</v>
      </c>
      <c r="J124" s="108">
        <v>461800</v>
      </c>
      <c r="K124" s="108">
        <f t="shared" si="30"/>
        <v>45000</v>
      </c>
      <c r="L124" s="108">
        <v>506800</v>
      </c>
      <c r="M124" s="119">
        <f t="shared" si="16"/>
        <v>109.74447812906021</v>
      </c>
      <c r="N124" s="152"/>
    </row>
    <row r="125" spans="1:19" s="94" customFormat="1" x14ac:dyDescent="0.2">
      <c r="A125" s="91" t="s">
        <v>519</v>
      </c>
      <c r="B125" s="91" t="s">
        <v>80</v>
      </c>
      <c r="C125" s="90">
        <v>3</v>
      </c>
      <c r="D125" s="91" t="s">
        <v>82</v>
      </c>
      <c r="E125" s="91"/>
      <c r="F125" s="91" t="s">
        <v>84</v>
      </c>
      <c r="G125" s="91" t="s">
        <v>85</v>
      </c>
      <c r="H125" s="89">
        <v>42</v>
      </c>
      <c r="I125" s="93" t="s">
        <v>58</v>
      </c>
      <c r="J125" s="111">
        <f t="shared" ref="J125:L125" si="31">SUM(J126:J130)</f>
        <v>3827000</v>
      </c>
      <c r="K125" s="111">
        <f t="shared" si="31"/>
        <v>-325225</v>
      </c>
      <c r="L125" s="111">
        <f t="shared" si="31"/>
        <v>3501775</v>
      </c>
      <c r="M125" s="119">
        <f t="shared" si="16"/>
        <v>91.501829108962625</v>
      </c>
      <c r="N125" s="152"/>
    </row>
    <row r="126" spans="1:19" s="87" customFormat="1" x14ac:dyDescent="0.2">
      <c r="A126" s="85">
        <v>1</v>
      </c>
      <c r="B126" s="84"/>
      <c r="C126" s="85">
        <v>3</v>
      </c>
      <c r="D126" s="85">
        <v>4</v>
      </c>
      <c r="E126" s="84"/>
      <c r="F126" s="84" t="s">
        <v>84</v>
      </c>
      <c r="G126" s="85">
        <v>7</v>
      </c>
      <c r="H126" s="86">
        <v>421</v>
      </c>
      <c r="I126" s="80" t="s">
        <v>59</v>
      </c>
      <c r="J126" s="108">
        <v>3056000</v>
      </c>
      <c r="K126" s="108">
        <f t="shared" ref="K126:K132" si="32">L126-J126</f>
        <v>-258000</v>
      </c>
      <c r="L126" s="108">
        <v>2798000</v>
      </c>
      <c r="M126" s="119">
        <f t="shared" si="16"/>
        <v>91.557591623036643</v>
      </c>
      <c r="N126" s="152"/>
    </row>
    <row r="127" spans="1:19" s="87" customFormat="1" x14ac:dyDescent="0.2">
      <c r="A127" s="84" t="s">
        <v>519</v>
      </c>
      <c r="B127" s="84"/>
      <c r="C127" s="84"/>
      <c r="D127" s="85">
        <v>4</v>
      </c>
      <c r="E127" s="84"/>
      <c r="F127" s="84"/>
      <c r="G127" s="84"/>
      <c r="H127" s="86">
        <v>422</v>
      </c>
      <c r="I127" s="80" t="s">
        <v>60</v>
      </c>
      <c r="J127" s="108">
        <v>325000</v>
      </c>
      <c r="K127" s="108">
        <f t="shared" si="32"/>
        <v>56075</v>
      </c>
      <c r="L127" s="108">
        <v>381075</v>
      </c>
      <c r="M127" s="119">
        <f t="shared" si="16"/>
        <v>117.25384615384615</v>
      </c>
      <c r="N127" s="152"/>
    </row>
    <row r="128" spans="1:19" s="87" customFormat="1" x14ac:dyDescent="0.2">
      <c r="A128" s="84" t="s">
        <v>519</v>
      </c>
      <c r="B128" s="84" t="s">
        <v>80</v>
      </c>
      <c r="C128" s="85"/>
      <c r="D128" s="84"/>
      <c r="E128" s="84"/>
      <c r="F128" s="84"/>
      <c r="G128" s="84"/>
      <c r="H128" s="86">
        <v>423</v>
      </c>
      <c r="I128" s="80" t="s">
        <v>61</v>
      </c>
      <c r="J128" s="108">
        <v>150000</v>
      </c>
      <c r="K128" s="108">
        <f t="shared" si="32"/>
        <v>-1300</v>
      </c>
      <c r="L128" s="108">
        <v>148700</v>
      </c>
      <c r="M128" s="119">
        <f t="shared" si="16"/>
        <v>99.133333333333326</v>
      </c>
      <c r="N128" s="152"/>
    </row>
    <row r="129" spans="1:14" s="94" customFormat="1" x14ac:dyDescent="0.2">
      <c r="A129" s="90"/>
      <c r="B129" s="91"/>
      <c r="C129" s="91" t="s">
        <v>81</v>
      </c>
      <c r="D129" s="90">
        <v>4</v>
      </c>
      <c r="E129" s="91"/>
      <c r="F129" s="91"/>
      <c r="G129" s="91"/>
      <c r="H129" s="89">
        <v>424</v>
      </c>
      <c r="I129" s="93" t="s">
        <v>62</v>
      </c>
      <c r="J129" s="163">
        <v>110000</v>
      </c>
      <c r="K129" s="108">
        <f t="shared" si="32"/>
        <v>1000</v>
      </c>
      <c r="L129" s="163">
        <v>111000</v>
      </c>
      <c r="M129" s="119">
        <f t="shared" si="16"/>
        <v>100.90909090909091</v>
      </c>
      <c r="N129" s="152"/>
    </row>
    <row r="130" spans="1:14" s="87" customFormat="1" x14ac:dyDescent="0.2">
      <c r="A130" s="84" t="s">
        <v>519</v>
      </c>
      <c r="B130" s="84"/>
      <c r="C130" s="85"/>
      <c r="D130" s="84"/>
      <c r="E130" s="84"/>
      <c r="F130" s="84" t="s">
        <v>84</v>
      </c>
      <c r="G130" s="84"/>
      <c r="H130" s="86">
        <v>426</v>
      </c>
      <c r="I130" s="80" t="s">
        <v>63</v>
      </c>
      <c r="J130" s="108">
        <v>186000</v>
      </c>
      <c r="K130" s="108">
        <f t="shared" si="32"/>
        <v>-123000</v>
      </c>
      <c r="L130" s="108">
        <v>63000</v>
      </c>
      <c r="M130" s="119">
        <f t="shared" si="16"/>
        <v>33.87096774193548</v>
      </c>
      <c r="N130" s="152"/>
    </row>
    <row r="131" spans="1:14" s="87" customFormat="1" x14ac:dyDescent="0.2">
      <c r="A131" s="84"/>
      <c r="B131" s="84"/>
      <c r="C131" s="85"/>
      <c r="D131" s="84"/>
      <c r="E131" s="84"/>
      <c r="F131" s="84"/>
      <c r="G131" s="84"/>
      <c r="H131" s="284">
        <v>45</v>
      </c>
      <c r="I131" s="147" t="s">
        <v>553</v>
      </c>
      <c r="J131" s="108">
        <f>SUM(J132)</f>
        <v>0</v>
      </c>
      <c r="K131" s="108">
        <f t="shared" ref="K131:L131" si="33">SUM(K132)</f>
        <v>20000</v>
      </c>
      <c r="L131" s="108">
        <f t="shared" si="33"/>
        <v>20000</v>
      </c>
      <c r="M131" s="119">
        <v>0</v>
      </c>
      <c r="N131" s="152"/>
    </row>
    <row r="132" spans="1:14" s="87" customFormat="1" x14ac:dyDescent="0.2">
      <c r="A132" s="84" t="s">
        <v>519</v>
      </c>
      <c r="B132" s="84"/>
      <c r="C132" s="85"/>
      <c r="D132" s="84" t="s">
        <v>82</v>
      </c>
      <c r="E132" s="84"/>
      <c r="F132" s="84"/>
      <c r="G132" s="84"/>
      <c r="H132" s="284">
        <v>451</v>
      </c>
      <c r="I132" s="147" t="s">
        <v>554</v>
      </c>
      <c r="J132" s="108">
        <v>0</v>
      </c>
      <c r="K132" s="108">
        <f t="shared" si="32"/>
        <v>20000</v>
      </c>
      <c r="L132" s="108">
        <v>20000</v>
      </c>
      <c r="M132" s="119">
        <v>0</v>
      </c>
      <c r="N132" s="152"/>
    </row>
    <row r="133" spans="1:14" ht="17.25" customHeight="1" x14ac:dyDescent="0.2">
      <c r="A133" s="40"/>
      <c r="B133" s="40"/>
      <c r="C133" s="40"/>
      <c r="D133" s="40"/>
      <c r="E133" s="40"/>
      <c r="F133" s="40"/>
      <c r="G133" s="40"/>
      <c r="H133" s="39"/>
      <c r="I133" s="20"/>
      <c r="J133" s="112"/>
      <c r="K133" s="112"/>
      <c r="L133" s="112"/>
      <c r="M133" s="119"/>
      <c r="N133" s="152"/>
    </row>
    <row r="134" spans="1:14" s="105" customFormat="1" ht="15" customHeight="1" x14ac:dyDescent="0.2">
      <c r="A134" s="101"/>
      <c r="B134" s="101"/>
      <c r="C134" s="101"/>
      <c r="D134" s="101"/>
      <c r="E134" s="101"/>
      <c r="F134" s="101"/>
      <c r="G134" s="101"/>
      <c r="H134" s="102" t="s">
        <v>10</v>
      </c>
      <c r="I134" s="81"/>
      <c r="J134" s="103"/>
      <c r="K134" s="103"/>
      <c r="L134" s="103"/>
      <c r="M134" s="104"/>
    </row>
    <row r="135" spans="1:14" s="96" customFormat="1" ht="15" customHeight="1" x14ac:dyDescent="0.2">
      <c r="A135" s="224"/>
      <c r="B135" s="224"/>
      <c r="C135" s="224"/>
      <c r="D135" s="224"/>
      <c r="E135" s="224"/>
      <c r="F135" s="224"/>
      <c r="G135" s="224"/>
      <c r="H135" s="218">
        <v>8</v>
      </c>
      <c r="I135" s="219" t="s">
        <v>11</v>
      </c>
      <c r="J135" s="225">
        <v>0</v>
      </c>
      <c r="K135" s="225">
        <v>0</v>
      </c>
      <c r="L135" s="225">
        <v>0</v>
      </c>
      <c r="M135" s="221">
        <v>0</v>
      </c>
    </row>
    <row r="136" spans="1:14" s="87" customFormat="1" x14ac:dyDescent="0.2">
      <c r="A136" s="84"/>
      <c r="B136" s="84"/>
      <c r="C136" s="84"/>
      <c r="D136" s="84"/>
      <c r="E136" s="84"/>
      <c r="F136" s="84"/>
      <c r="G136" s="85">
        <v>7</v>
      </c>
      <c r="H136" s="86">
        <v>84</v>
      </c>
      <c r="I136" s="80" t="s">
        <v>65</v>
      </c>
      <c r="J136" s="109">
        <v>0</v>
      </c>
      <c r="K136" s="109">
        <v>0</v>
      </c>
      <c r="L136" s="109">
        <v>0</v>
      </c>
      <c r="M136" s="119">
        <v>0</v>
      </c>
    </row>
    <row r="137" spans="1:14" s="94" customFormat="1" ht="27" customHeight="1" x14ac:dyDescent="0.2">
      <c r="A137" s="91"/>
      <c r="B137" s="91"/>
      <c r="C137" s="91"/>
      <c r="D137" s="91"/>
      <c r="E137" s="91"/>
      <c r="F137" s="91"/>
      <c r="G137" s="90">
        <v>7</v>
      </c>
      <c r="H137" s="89">
        <v>842</v>
      </c>
      <c r="I137" s="93" t="s">
        <v>201</v>
      </c>
      <c r="J137" s="111">
        <v>0</v>
      </c>
      <c r="K137" s="111">
        <v>0</v>
      </c>
      <c r="L137" s="111">
        <v>0</v>
      </c>
      <c r="M137" s="119">
        <v>0</v>
      </c>
    </row>
    <row r="138" spans="1:14" s="96" customFormat="1" ht="15" customHeight="1" x14ac:dyDescent="0.2">
      <c r="A138" s="224"/>
      <c r="B138" s="224"/>
      <c r="C138" s="224"/>
      <c r="D138" s="224"/>
      <c r="E138" s="224"/>
      <c r="F138" s="224"/>
      <c r="G138" s="224"/>
      <c r="H138" s="218">
        <v>5</v>
      </c>
      <c r="I138" s="219" t="s">
        <v>12</v>
      </c>
      <c r="J138" s="226">
        <v>0</v>
      </c>
      <c r="K138" s="226">
        <v>0</v>
      </c>
      <c r="L138" s="226">
        <v>0</v>
      </c>
      <c r="M138" s="221">
        <v>0</v>
      </c>
    </row>
    <row r="139" spans="1:14" s="94" customFormat="1" ht="24.75" customHeight="1" x14ac:dyDescent="0.2">
      <c r="A139" s="90"/>
      <c r="B139" s="91"/>
      <c r="C139" s="91"/>
      <c r="D139" s="91"/>
      <c r="E139" s="91"/>
      <c r="F139" s="91"/>
      <c r="G139" s="91"/>
      <c r="H139" s="89">
        <v>54</v>
      </c>
      <c r="I139" s="93" t="s">
        <v>198</v>
      </c>
      <c r="J139" s="111">
        <v>0</v>
      </c>
      <c r="K139" s="111">
        <v>0</v>
      </c>
      <c r="L139" s="111">
        <v>0</v>
      </c>
      <c r="M139" s="119">
        <v>0</v>
      </c>
    </row>
    <row r="140" spans="1:14" s="94" customFormat="1" ht="38.25" x14ac:dyDescent="0.2">
      <c r="A140" s="90"/>
      <c r="B140" s="91"/>
      <c r="C140" s="91"/>
      <c r="D140" s="91"/>
      <c r="E140" s="91"/>
      <c r="F140" s="91"/>
      <c r="G140" s="91"/>
      <c r="H140" s="89">
        <v>544</v>
      </c>
      <c r="I140" s="93" t="s">
        <v>199</v>
      </c>
      <c r="J140" s="111">
        <v>0</v>
      </c>
      <c r="K140" s="111">
        <v>0</v>
      </c>
      <c r="L140" s="111">
        <v>0</v>
      </c>
      <c r="M140" s="119">
        <v>0</v>
      </c>
    </row>
    <row r="141" spans="1:14" ht="18.75" customHeight="1" x14ac:dyDescent="0.2">
      <c r="A141" s="40"/>
      <c r="B141" s="40"/>
      <c r="C141" s="40"/>
      <c r="D141" s="40"/>
      <c r="E141" s="40"/>
      <c r="F141" s="40"/>
      <c r="G141" s="40"/>
      <c r="H141" s="39"/>
      <c r="I141" s="20"/>
      <c r="J141" s="21"/>
      <c r="K141" s="21"/>
      <c r="L141" s="21"/>
      <c r="M141" s="22"/>
    </row>
    <row r="142" spans="1:14" s="105" customFormat="1" ht="15" customHeight="1" x14ac:dyDescent="0.2">
      <c r="A142" s="101"/>
      <c r="B142" s="101"/>
      <c r="C142" s="101"/>
      <c r="D142" s="101"/>
      <c r="E142" s="101"/>
      <c r="F142" s="101"/>
      <c r="G142" s="101"/>
      <c r="H142" s="102" t="s">
        <v>14</v>
      </c>
      <c r="I142" s="81"/>
      <c r="J142" s="82"/>
      <c r="K142" s="82"/>
      <c r="L142" s="82"/>
      <c r="M142" s="83"/>
    </row>
    <row r="143" spans="1:14" s="96" customFormat="1" ht="15" customHeight="1" x14ac:dyDescent="0.2">
      <c r="A143" s="224"/>
      <c r="B143" s="224"/>
      <c r="C143" s="224"/>
      <c r="D143" s="224"/>
      <c r="E143" s="224"/>
      <c r="F143" s="224"/>
      <c r="G143" s="224"/>
      <c r="H143" s="218">
        <v>9</v>
      </c>
      <c r="I143" s="219" t="s">
        <v>15</v>
      </c>
      <c r="J143" s="220">
        <v>-2669773</v>
      </c>
      <c r="K143" s="220">
        <v>-3880965</v>
      </c>
      <c r="L143" s="220">
        <v>-6550738</v>
      </c>
      <c r="M143" s="221">
        <f>AVERAGE(L143/J143)*100</f>
        <v>245.36685328677757</v>
      </c>
    </row>
    <row r="144" spans="1:14" s="87" customFormat="1" x14ac:dyDescent="0.2">
      <c r="A144" s="84"/>
      <c r="B144" s="84"/>
      <c r="C144" s="84"/>
      <c r="D144" s="84"/>
      <c r="E144" s="84"/>
      <c r="F144" s="84"/>
      <c r="G144" s="84"/>
      <c r="H144" s="86">
        <v>92</v>
      </c>
      <c r="I144" s="80" t="s">
        <v>66</v>
      </c>
      <c r="J144" s="106">
        <v>-2669773</v>
      </c>
      <c r="K144" s="110">
        <v>-3880965</v>
      </c>
      <c r="L144" s="110">
        <v>-6550738</v>
      </c>
      <c r="M144" s="119">
        <f t="shared" ref="M144:M145" si="34">AVERAGE(L144/J144)*100</f>
        <v>245.36685328677757</v>
      </c>
    </row>
    <row r="145" spans="1:13" s="87" customFormat="1" x14ac:dyDescent="0.2">
      <c r="A145" s="84"/>
      <c r="B145" s="84"/>
      <c r="C145" s="84"/>
      <c r="D145" s="84"/>
      <c r="E145" s="84"/>
      <c r="F145" s="84"/>
      <c r="G145" s="84"/>
      <c r="H145" s="86">
        <v>922</v>
      </c>
      <c r="I145" s="80" t="s">
        <v>67</v>
      </c>
      <c r="J145" s="108">
        <v>-2669773</v>
      </c>
      <c r="K145" s="110">
        <v>-3880965</v>
      </c>
      <c r="L145" s="110">
        <v>-6550738</v>
      </c>
      <c r="M145" s="119">
        <f t="shared" si="34"/>
        <v>245.36685328677757</v>
      </c>
    </row>
    <row r="146" spans="1:13" s="38" customFormat="1" x14ac:dyDescent="0.2">
      <c r="A146" s="41"/>
      <c r="B146" s="41"/>
      <c r="C146" s="41"/>
      <c r="D146" s="41"/>
      <c r="E146" s="41"/>
      <c r="F146" s="41"/>
      <c r="G146" s="41"/>
      <c r="H146" s="42"/>
      <c r="J146" s="24"/>
      <c r="K146" s="24"/>
      <c r="L146" s="24"/>
      <c r="M146" s="43"/>
    </row>
    <row r="147" spans="1:13" s="38" customFormat="1" x14ac:dyDescent="0.2">
      <c r="A147" s="37"/>
      <c r="B147" s="37"/>
      <c r="C147" s="37"/>
      <c r="D147" s="37"/>
      <c r="E147" s="37"/>
      <c r="F147" s="37"/>
      <c r="G147" s="44"/>
      <c r="H147" s="42"/>
      <c r="J147" s="24"/>
      <c r="K147" s="24"/>
      <c r="L147" s="24"/>
      <c r="M147" s="43"/>
    </row>
    <row r="148" spans="1:13" ht="12.75" customHeight="1" x14ac:dyDescent="0.2">
      <c r="E148" s="235"/>
      <c r="F148" s="235"/>
      <c r="G148" s="235" t="s">
        <v>20</v>
      </c>
      <c r="H148" s="235"/>
      <c r="I148" s="235"/>
    </row>
    <row r="149" spans="1:13" x14ac:dyDescent="0.2">
      <c r="B149" s="45"/>
      <c r="C149" s="45"/>
      <c r="D149" s="45"/>
      <c r="E149" s="45"/>
      <c r="F149" s="45"/>
      <c r="G149" s="227">
        <v>1</v>
      </c>
      <c r="H149" s="46" t="s">
        <v>68</v>
      </c>
      <c r="I149" s="47"/>
      <c r="M149"/>
    </row>
    <row r="150" spans="1:13" x14ac:dyDescent="0.2">
      <c r="B150" s="45"/>
      <c r="C150" s="45"/>
      <c r="D150" s="45"/>
      <c r="E150" s="45"/>
      <c r="F150" s="45"/>
      <c r="G150" s="227">
        <v>2</v>
      </c>
      <c r="H150" s="46" t="s">
        <v>69</v>
      </c>
      <c r="I150" s="47"/>
    </row>
    <row r="151" spans="1:13" x14ac:dyDescent="0.2">
      <c r="B151" s="45"/>
      <c r="C151" s="45"/>
      <c r="D151" s="45"/>
      <c r="E151" s="45"/>
      <c r="F151" s="45"/>
      <c r="G151" s="227">
        <v>3</v>
      </c>
      <c r="H151" s="46" t="s">
        <v>70</v>
      </c>
      <c r="I151" s="47"/>
    </row>
    <row r="152" spans="1:13" x14ac:dyDescent="0.2">
      <c r="B152" s="45"/>
      <c r="C152" s="45"/>
      <c r="D152" s="45"/>
      <c r="E152" s="45"/>
      <c r="F152" s="45"/>
      <c r="G152" s="227">
        <v>4</v>
      </c>
      <c r="H152" s="46" t="s">
        <v>71</v>
      </c>
      <c r="I152" s="47"/>
    </row>
    <row r="153" spans="1:13" x14ac:dyDescent="0.2">
      <c r="B153" s="45"/>
      <c r="C153" s="45"/>
      <c r="D153" s="45"/>
      <c r="E153" s="45"/>
      <c r="F153" s="45"/>
      <c r="G153" s="227">
        <v>5</v>
      </c>
      <c r="H153" s="46" t="s">
        <v>72</v>
      </c>
      <c r="I153" s="47"/>
    </row>
    <row r="154" spans="1:13" x14ac:dyDescent="0.2">
      <c r="B154" s="45"/>
      <c r="C154" s="45"/>
      <c r="D154" s="45"/>
      <c r="E154" s="45"/>
      <c r="F154" s="45"/>
      <c r="G154" s="227">
        <v>6</v>
      </c>
      <c r="H154" s="46" t="s">
        <v>73</v>
      </c>
      <c r="I154" s="47"/>
    </row>
    <row r="155" spans="1:13" x14ac:dyDescent="0.2">
      <c r="B155" s="45"/>
      <c r="C155" s="45"/>
      <c r="D155" s="45"/>
      <c r="E155" s="45"/>
      <c r="F155" s="45"/>
      <c r="G155" s="227">
        <v>7</v>
      </c>
      <c r="H155" s="46" t="s">
        <v>74</v>
      </c>
      <c r="I155" s="47"/>
    </row>
    <row r="156" spans="1:13" s="232" customFormat="1" ht="17.25" customHeight="1" x14ac:dyDescent="0.2">
      <c r="A156" s="233"/>
      <c r="B156" s="234"/>
      <c r="C156" s="234"/>
      <c r="D156" s="234"/>
      <c r="E156" s="236"/>
      <c r="F156" s="236"/>
      <c r="G156" s="302" t="s">
        <v>517</v>
      </c>
      <c r="H156" s="302"/>
      <c r="I156" s="302"/>
      <c r="J156" s="230"/>
      <c r="K156" s="230"/>
      <c r="L156" s="230"/>
      <c r="M156" s="231"/>
    </row>
    <row r="157" spans="1:13" x14ac:dyDescent="0.2">
      <c r="H157" s="2"/>
      <c r="I157" s="2"/>
    </row>
  </sheetData>
  <mergeCells count="11">
    <mergeCell ref="H32:I32"/>
    <mergeCell ref="H35:I35"/>
    <mergeCell ref="H17:P17"/>
    <mergeCell ref="G156:I156"/>
    <mergeCell ref="K52:L52"/>
    <mergeCell ref="A54:G54"/>
    <mergeCell ref="H19:P19"/>
    <mergeCell ref="H21:P21"/>
    <mergeCell ref="H23:P23"/>
    <mergeCell ref="H51:P51"/>
    <mergeCell ref="H49:P49"/>
  </mergeCells>
  <hyperlinks>
    <hyperlink ref="I12" r:id="rId1" display="mailto:lepoglava@lepoglava.hr"/>
  </hyperlinks>
  <pageMargins left="0.19685039370078741" right="0.19685039370078741" top="0.19685039370078741" bottom="0.11811023622047245" header="0.51181102362204722" footer="0.51181102362204722"/>
  <pageSetup paperSize="9" scale="85" fitToHeight="0" orientation="landscape" r:id="rId2"/>
  <headerFooter alignWithMargins="0">
    <oddFooter>&amp;R&amp;P</oddFooter>
  </headerFooter>
  <rowBreaks count="3" manualBreakCount="3">
    <brk id="47" max="15" man="1"/>
    <brk id="86" max="15" man="1"/>
    <brk id="122" max="15" man="1"/>
  </rowBreaks>
  <ignoredErrors>
    <ignoredError sqref="J35" formulaRange="1"/>
    <ignoredError sqref="K35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8"/>
  <sheetViews>
    <sheetView tabSelected="1" topLeftCell="A535" zoomScale="118" zoomScaleNormal="118" zoomScaleSheetLayoutView="100" workbookViewId="0">
      <selection activeCell="L565" sqref="L565"/>
    </sheetView>
  </sheetViews>
  <sheetFormatPr defaultRowHeight="12.75" x14ac:dyDescent="0.2"/>
  <cols>
    <col min="1" max="7" width="2" style="51" customWidth="1"/>
    <col min="8" max="8" width="7.28515625" style="51" customWidth="1"/>
    <col min="9" max="9" width="10" style="52" customWidth="1"/>
    <col min="10" max="10" width="73.7109375" style="52" customWidth="1"/>
    <col min="11" max="11" width="11.7109375" style="67" customWidth="1"/>
    <col min="12" max="13" width="13.42578125" style="67" customWidth="1"/>
    <col min="14" max="14" width="7.28515625" style="52" customWidth="1"/>
    <col min="15" max="15" width="9.140625" style="52"/>
    <col min="16" max="16" width="18.7109375" style="52" customWidth="1"/>
    <col min="17" max="16384" width="9.140625" style="52"/>
  </cols>
  <sheetData>
    <row r="1" spans="1:16" s="50" customFormat="1" x14ac:dyDescent="0.2">
      <c r="A1" s="49"/>
      <c r="B1" s="49"/>
      <c r="C1" s="49"/>
      <c r="D1" s="49"/>
      <c r="E1" s="49"/>
      <c r="F1" s="49"/>
      <c r="G1" s="49"/>
      <c r="H1" s="49"/>
      <c r="K1" s="167" t="s">
        <v>0</v>
      </c>
      <c r="L1" s="167"/>
      <c r="M1" s="167"/>
    </row>
    <row r="2" spans="1:16" s="50" customFormat="1" ht="12.75" customHeight="1" x14ac:dyDescent="0.2">
      <c r="A2" s="307" t="s">
        <v>75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6" ht="33" customHeight="1" x14ac:dyDescent="0.2">
      <c r="C3" s="301" t="s">
        <v>561</v>
      </c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6" ht="15" x14ac:dyDescent="0.2"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6" s="56" customFormat="1" ht="21" customHeight="1" x14ac:dyDescent="0.4">
      <c r="A5" s="55"/>
      <c r="B5" s="55"/>
      <c r="D5" s="55"/>
      <c r="E5" s="55"/>
      <c r="F5" s="55"/>
      <c r="G5" s="55"/>
      <c r="H5" s="55"/>
      <c r="I5" s="57" t="s">
        <v>76</v>
      </c>
      <c r="K5" s="58"/>
      <c r="L5" s="58"/>
      <c r="M5" s="58"/>
    </row>
    <row r="6" spans="1:16" x14ac:dyDescent="0.2">
      <c r="J6" s="51"/>
      <c r="K6" s="51"/>
      <c r="L6" s="51"/>
      <c r="M6" s="51"/>
    </row>
    <row r="7" spans="1:16" ht="22.5" x14ac:dyDescent="0.2">
      <c r="A7" s="313" t="s">
        <v>77</v>
      </c>
      <c r="B7" s="314"/>
      <c r="C7" s="314"/>
      <c r="D7" s="314"/>
      <c r="E7" s="314"/>
      <c r="F7" s="314"/>
      <c r="G7" s="315"/>
      <c r="H7" s="59" t="s">
        <v>77</v>
      </c>
      <c r="I7" s="207" t="s">
        <v>515</v>
      </c>
      <c r="J7" s="60"/>
      <c r="K7" s="254" t="s">
        <v>3</v>
      </c>
      <c r="L7" s="254" t="s">
        <v>527</v>
      </c>
      <c r="M7" s="254" t="s">
        <v>528</v>
      </c>
      <c r="N7" s="60" t="s">
        <v>4</v>
      </c>
    </row>
    <row r="8" spans="1:16" ht="15.75" customHeight="1" x14ac:dyDescent="0.2">
      <c r="A8" s="313" t="s">
        <v>78</v>
      </c>
      <c r="B8" s="314"/>
      <c r="C8" s="314"/>
      <c r="D8" s="314"/>
      <c r="E8" s="314"/>
      <c r="F8" s="314"/>
      <c r="G8" s="315"/>
      <c r="H8" s="316" t="s">
        <v>516</v>
      </c>
      <c r="I8" s="190" t="s">
        <v>79</v>
      </c>
      <c r="J8" s="60"/>
      <c r="K8" s="255" t="s">
        <v>178</v>
      </c>
      <c r="L8" s="255"/>
      <c r="M8" s="255" t="s">
        <v>178</v>
      </c>
      <c r="N8" s="143"/>
    </row>
    <row r="9" spans="1:16" ht="24" customHeight="1" x14ac:dyDescent="0.2">
      <c r="A9" s="192">
        <v>1</v>
      </c>
      <c r="B9" s="192" t="s">
        <v>80</v>
      </c>
      <c r="C9" s="192" t="s">
        <v>81</v>
      </c>
      <c r="D9" s="192" t="s">
        <v>82</v>
      </c>
      <c r="E9" s="192" t="s">
        <v>83</v>
      </c>
      <c r="F9" s="192" t="s">
        <v>84</v>
      </c>
      <c r="G9" s="192" t="s">
        <v>85</v>
      </c>
      <c r="H9" s="317"/>
      <c r="I9" s="191" t="s">
        <v>86</v>
      </c>
      <c r="J9" s="60" t="s">
        <v>87</v>
      </c>
      <c r="K9" s="61">
        <v>1</v>
      </c>
      <c r="L9" s="61">
        <v>2</v>
      </c>
      <c r="M9" s="61">
        <v>3</v>
      </c>
      <c r="N9" s="172" t="s">
        <v>529</v>
      </c>
    </row>
    <row r="10" spans="1:16" x14ac:dyDescent="0.2">
      <c r="A10" s="62"/>
      <c r="B10" s="62"/>
      <c r="C10" s="62"/>
      <c r="D10" s="62"/>
      <c r="E10" s="62"/>
      <c r="F10" s="62"/>
      <c r="G10" s="62"/>
      <c r="H10" s="63"/>
      <c r="I10" s="63"/>
      <c r="J10" s="64"/>
      <c r="K10" s="64"/>
      <c r="L10" s="64"/>
      <c r="M10" s="64"/>
      <c r="N10" s="65"/>
    </row>
    <row r="11" spans="1:16" s="121" customFormat="1" x14ac:dyDescent="0.2">
      <c r="A11" s="173"/>
      <c r="B11" s="173"/>
      <c r="C11" s="173"/>
      <c r="D11" s="173"/>
      <c r="E11" s="173"/>
      <c r="F11" s="173"/>
      <c r="G11" s="173"/>
      <c r="H11" s="174"/>
      <c r="I11" s="175" t="s">
        <v>88</v>
      </c>
      <c r="J11" s="176"/>
      <c r="K11" s="176">
        <f t="shared" ref="K11:L11" si="0">SUM(K12+K35)</f>
        <v>1723887</v>
      </c>
      <c r="L11" s="176">
        <f t="shared" si="0"/>
        <v>174713</v>
      </c>
      <c r="M11" s="268">
        <f>SUM(M12+M35)</f>
        <v>1898600</v>
      </c>
      <c r="N11" s="177">
        <f>AVERAGE(M11/K11)*100</f>
        <v>110.13482902301601</v>
      </c>
      <c r="P11" s="171"/>
    </row>
    <row r="12" spans="1:16" s="121" customFormat="1" x14ac:dyDescent="0.2">
      <c r="A12" s="173"/>
      <c r="B12" s="173"/>
      <c r="C12" s="173"/>
      <c r="D12" s="173"/>
      <c r="E12" s="173"/>
      <c r="F12" s="173"/>
      <c r="G12" s="173"/>
      <c r="H12" s="174"/>
      <c r="I12" s="178" t="s">
        <v>202</v>
      </c>
      <c r="J12" s="176"/>
      <c r="K12" s="176">
        <f t="shared" ref="K12" si="1">SUM(K14+K21+K28)</f>
        <v>459000</v>
      </c>
      <c r="L12" s="268">
        <f>SUM(L14+L21+L28)</f>
        <v>-47800</v>
      </c>
      <c r="M12" s="268">
        <f>SUM(M14+M21+M28)</f>
        <v>411200</v>
      </c>
      <c r="N12" s="177">
        <f t="shared" ref="N12:N13" si="2">AVERAGE(M12/K12)*100</f>
        <v>89.586056644880173</v>
      </c>
      <c r="P12" s="171"/>
    </row>
    <row r="13" spans="1:16" s="121" customFormat="1" x14ac:dyDescent="0.2">
      <c r="A13" s="173"/>
      <c r="B13" s="173"/>
      <c r="C13" s="173"/>
      <c r="D13" s="173"/>
      <c r="E13" s="173"/>
      <c r="F13" s="173"/>
      <c r="G13" s="173"/>
      <c r="H13" s="174" t="s">
        <v>89</v>
      </c>
      <c r="I13" s="178" t="s">
        <v>249</v>
      </c>
      <c r="J13" s="176"/>
      <c r="K13" s="176">
        <f t="shared" ref="K13" si="3">SUM(K15+K18+K22+K25+K29+K32)</f>
        <v>459000</v>
      </c>
      <c r="L13" s="268">
        <f>SUM(L15+L18+L22+L25+L29+L32)</f>
        <v>-47800</v>
      </c>
      <c r="M13" s="268">
        <f>SUM(M15+M18+M22+M25+M29+M32)</f>
        <v>411200</v>
      </c>
      <c r="N13" s="177">
        <f t="shared" si="2"/>
        <v>89.586056644880173</v>
      </c>
      <c r="P13" s="171"/>
    </row>
    <row r="14" spans="1:16" s="127" customFormat="1" ht="25.5" x14ac:dyDescent="0.2">
      <c r="A14" s="184">
        <v>1</v>
      </c>
      <c r="B14" s="184"/>
      <c r="C14" s="184"/>
      <c r="D14" s="184"/>
      <c r="E14" s="184" t="s">
        <v>91</v>
      </c>
      <c r="F14" s="184" t="s">
        <v>91</v>
      </c>
      <c r="G14" s="184" t="s">
        <v>91</v>
      </c>
      <c r="H14" s="185"/>
      <c r="I14" s="186" t="s">
        <v>92</v>
      </c>
      <c r="J14" s="187" t="s">
        <v>203</v>
      </c>
      <c r="K14" s="188">
        <v>362000</v>
      </c>
      <c r="L14" s="269">
        <f>SUM(L15+L18)</f>
        <v>-47000</v>
      </c>
      <c r="M14" s="269">
        <f>SUM(M15+M18)</f>
        <v>315000</v>
      </c>
      <c r="N14" s="189">
        <f t="shared" ref="N14:N27" si="4">AVERAGE(M14/K14)*100</f>
        <v>87.016574585635368</v>
      </c>
      <c r="P14" s="261"/>
    </row>
    <row r="15" spans="1:16" s="88" customFormat="1" x14ac:dyDescent="0.2">
      <c r="A15" s="179">
        <v>1</v>
      </c>
      <c r="B15" s="179"/>
      <c r="C15" s="179"/>
      <c r="D15" s="179"/>
      <c r="E15" s="179" t="s">
        <v>91</v>
      </c>
      <c r="F15" s="179" t="s">
        <v>91</v>
      </c>
      <c r="G15" s="179" t="s">
        <v>91</v>
      </c>
      <c r="H15" s="180" t="s">
        <v>93</v>
      </c>
      <c r="I15" s="180" t="s">
        <v>94</v>
      </c>
      <c r="J15" s="181" t="s">
        <v>204</v>
      </c>
      <c r="K15" s="182">
        <v>303000</v>
      </c>
      <c r="L15" s="270">
        <f>SUM(L16)</f>
        <v>-43000</v>
      </c>
      <c r="M15" s="270">
        <f>SUM(M16)</f>
        <v>260000</v>
      </c>
      <c r="N15" s="183">
        <f t="shared" si="4"/>
        <v>85.808580858085804</v>
      </c>
      <c r="P15" s="262"/>
    </row>
    <row r="16" spans="1:16" s="88" customFormat="1" x14ac:dyDescent="0.2">
      <c r="A16" s="128"/>
      <c r="B16" s="128"/>
      <c r="C16" s="128"/>
      <c r="D16" s="128"/>
      <c r="E16" s="128" t="s">
        <v>64</v>
      </c>
      <c r="F16" s="128" t="s">
        <v>64</v>
      </c>
      <c r="G16" s="128" t="s">
        <v>64</v>
      </c>
      <c r="H16" s="129"/>
      <c r="I16" s="141">
        <v>32</v>
      </c>
      <c r="J16" s="141" t="s">
        <v>40</v>
      </c>
      <c r="K16" s="142">
        <v>303000</v>
      </c>
      <c r="L16" s="272">
        <f>SUM(L17)</f>
        <v>-43000</v>
      </c>
      <c r="M16" s="272">
        <f>SUM(M17)</f>
        <v>260000</v>
      </c>
      <c r="N16" s="131">
        <f t="shared" si="4"/>
        <v>85.808580858085804</v>
      </c>
      <c r="P16" s="262"/>
    </row>
    <row r="17" spans="1:16" s="88" customFormat="1" x14ac:dyDescent="0.2">
      <c r="A17" s="128">
        <v>1</v>
      </c>
      <c r="B17" s="128"/>
      <c r="C17" s="128"/>
      <c r="D17" s="128"/>
      <c r="E17" s="128" t="s">
        <v>64</v>
      </c>
      <c r="F17" s="128" t="s">
        <v>64</v>
      </c>
      <c r="G17" s="128" t="s">
        <v>64</v>
      </c>
      <c r="H17" s="129"/>
      <c r="I17" s="141">
        <v>329</v>
      </c>
      <c r="J17" s="137" t="s">
        <v>45</v>
      </c>
      <c r="K17" s="132">
        <v>303000</v>
      </c>
      <c r="L17" s="132">
        <f>M17-K17</f>
        <v>-43000</v>
      </c>
      <c r="M17" s="132">
        <v>260000</v>
      </c>
      <c r="N17" s="131">
        <f t="shared" si="4"/>
        <v>85.808580858085804</v>
      </c>
      <c r="P17" s="262"/>
    </row>
    <row r="18" spans="1:16" s="121" customFormat="1" x14ac:dyDescent="0.2">
      <c r="A18" s="179">
        <v>1</v>
      </c>
      <c r="B18" s="179"/>
      <c r="C18" s="179"/>
      <c r="D18" s="179"/>
      <c r="E18" s="179" t="s">
        <v>91</v>
      </c>
      <c r="F18" s="179" t="s">
        <v>91</v>
      </c>
      <c r="G18" s="179" t="s">
        <v>91</v>
      </c>
      <c r="H18" s="180" t="s">
        <v>93</v>
      </c>
      <c r="I18" s="180" t="s">
        <v>95</v>
      </c>
      <c r="J18" s="181" t="s">
        <v>205</v>
      </c>
      <c r="K18" s="182">
        <f t="shared" ref="K18:M19" si="5">SUM(K19)</f>
        <v>59000</v>
      </c>
      <c r="L18" s="182">
        <f t="shared" si="5"/>
        <v>-4000</v>
      </c>
      <c r="M18" s="182">
        <f t="shared" si="5"/>
        <v>55000</v>
      </c>
      <c r="N18" s="183">
        <f t="shared" si="4"/>
        <v>93.220338983050837</v>
      </c>
    </row>
    <row r="19" spans="1:16" s="88" customFormat="1" x14ac:dyDescent="0.2">
      <c r="A19" s="128"/>
      <c r="B19" s="128"/>
      <c r="C19" s="128"/>
      <c r="D19" s="128"/>
      <c r="E19" s="128" t="s">
        <v>64</v>
      </c>
      <c r="F19" s="128" t="s">
        <v>64</v>
      </c>
      <c r="G19" s="128" t="s">
        <v>64</v>
      </c>
      <c r="H19" s="133"/>
      <c r="I19" s="141">
        <v>32</v>
      </c>
      <c r="J19" s="141" t="s">
        <v>40</v>
      </c>
      <c r="K19" s="130">
        <f t="shared" si="5"/>
        <v>59000</v>
      </c>
      <c r="L19" s="130">
        <f t="shared" si="5"/>
        <v>-4000</v>
      </c>
      <c r="M19" s="130">
        <f t="shared" si="5"/>
        <v>55000</v>
      </c>
      <c r="N19" s="131">
        <f t="shared" si="4"/>
        <v>93.220338983050837</v>
      </c>
      <c r="P19" s="262"/>
    </row>
    <row r="20" spans="1:16" s="88" customFormat="1" x14ac:dyDescent="0.2">
      <c r="A20" s="128">
        <v>1</v>
      </c>
      <c r="B20" s="128"/>
      <c r="C20" s="128"/>
      <c r="D20" s="128"/>
      <c r="E20" s="128" t="s">
        <v>64</v>
      </c>
      <c r="F20" s="128" t="s">
        <v>64</v>
      </c>
      <c r="G20" s="128" t="s">
        <v>64</v>
      </c>
      <c r="H20" s="129"/>
      <c r="I20" s="141">
        <v>329</v>
      </c>
      <c r="J20" s="137" t="s">
        <v>45</v>
      </c>
      <c r="K20" s="132">
        <v>59000</v>
      </c>
      <c r="L20" s="132">
        <f>M20-K20</f>
        <v>-4000</v>
      </c>
      <c r="M20" s="132">
        <v>55000</v>
      </c>
      <c r="N20" s="131">
        <f t="shared" si="4"/>
        <v>93.220338983050837</v>
      </c>
      <c r="P20" s="87"/>
    </row>
    <row r="21" spans="1:16" s="121" customFormat="1" ht="12.75" customHeight="1" x14ac:dyDescent="0.2">
      <c r="A21" s="199"/>
      <c r="B21" s="199"/>
      <c r="C21" s="199"/>
      <c r="D21" s="199"/>
      <c r="E21" s="199" t="s">
        <v>91</v>
      </c>
      <c r="F21" s="199" t="s">
        <v>91</v>
      </c>
      <c r="G21" s="199" t="s">
        <v>91</v>
      </c>
      <c r="H21" s="200"/>
      <c r="I21" s="201" t="s">
        <v>98</v>
      </c>
      <c r="J21" s="202" t="s">
        <v>328</v>
      </c>
      <c r="K21" s="203">
        <v>97000</v>
      </c>
      <c r="L21" s="271">
        <f>SUM(L22+L25)</f>
        <v>-800</v>
      </c>
      <c r="M21" s="271">
        <f>SUM(M22+M25)</f>
        <v>96200</v>
      </c>
      <c r="N21" s="189">
        <f t="shared" si="4"/>
        <v>99.175257731958766</v>
      </c>
      <c r="P21" s="171"/>
    </row>
    <row r="22" spans="1:16" s="121" customFormat="1" x14ac:dyDescent="0.2">
      <c r="A22" s="179">
        <v>1</v>
      </c>
      <c r="B22" s="179"/>
      <c r="C22" s="179"/>
      <c r="D22" s="179"/>
      <c r="E22" s="179" t="s">
        <v>91</v>
      </c>
      <c r="F22" s="179" t="s">
        <v>91</v>
      </c>
      <c r="G22" s="179" t="s">
        <v>91</v>
      </c>
      <c r="H22" s="180" t="s">
        <v>93</v>
      </c>
      <c r="I22" s="180" t="s">
        <v>99</v>
      </c>
      <c r="J22" s="181" t="s">
        <v>206</v>
      </c>
      <c r="K22" s="182">
        <v>92000</v>
      </c>
      <c r="L22" s="270">
        <f>SUM(L23)</f>
        <v>-800</v>
      </c>
      <c r="M22" s="270">
        <f>SUM(M23)</f>
        <v>91200</v>
      </c>
      <c r="N22" s="183">
        <f t="shared" si="4"/>
        <v>99.130434782608702</v>
      </c>
      <c r="P22" s="171"/>
    </row>
    <row r="23" spans="1:16" s="88" customFormat="1" x14ac:dyDescent="0.2">
      <c r="A23" s="128"/>
      <c r="B23" s="128"/>
      <c r="C23" s="128"/>
      <c r="D23" s="128"/>
      <c r="E23" s="128"/>
      <c r="F23" s="128"/>
      <c r="G23" s="128" t="s">
        <v>64</v>
      </c>
      <c r="H23" s="129"/>
      <c r="I23" s="141">
        <v>38</v>
      </c>
      <c r="J23" s="141" t="s">
        <v>52</v>
      </c>
      <c r="K23" s="130">
        <v>92000</v>
      </c>
      <c r="L23" s="272">
        <f>SUM(L24)</f>
        <v>-800</v>
      </c>
      <c r="M23" s="272">
        <f>SUM(M24)</f>
        <v>91200</v>
      </c>
      <c r="N23" s="131">
        <f t="shared" si="4"/>
        <v>99.130434782608702</v>
      </c>
    </row>
    <row r="24" spans="1:16" s="88" customFormat="1" x14ac:dyDescent="0.2">
      <c r="A24" s="128">
        <v>1</v>
      </c>
      <c r="B24" s="128"/>
      <c r="C24" s="128"/>
      <c r="D24" s="128"/>
      <c r="E24" s="128" t="s">
        <v>64</v>
      </c>
      <c r="F24" s="128" t="s">
        <v>64</v>
      </c>
      <c r="G24" s="128" t="s">
        <v>64</v>
      </c>
      <c r="H24" s="129"/>
      <c r="I24" s="141">
        <v>381</v>
      </c>
      <c r="J24" s="137" t="s">
        <v>53</v>
      </c>
      <c r="K24" s="132">
        <v>92000</v>
      </c>
      <c r="L24" s="132">
        <f>M24-K24</f>
        <v>-800</v>
      </c>
      <c r="M24" s="132">
        <v>91200</v>
      </c>
      <c r="N24" s="131">
        <f t="shared" si="4"/>
        <v>99.130434782608702</v>
      </c>
      <c r="P24" s="262"/>
    </row>
    <row r="25" spans="1:16" s="88" customFormat="1" x14ac:dyDescent="0.2">
      <c r="A25" s="179">
        <v>1</v>
      </c>
      <c r="B25" s="179"/>
      <c r="C25" s="179"/>
      <c r="D25" s="179"/>
      <c r="E25" s="179" t="s">
        <v>91</v>
      </c>
      <c r="F25" s="179" t="s">
        <v>91</v>
      </c>
      <c r="G25" s="179" t="s">
        <v>91</v>
      </c>
      <c r="H25" s="180" t="s">
        <v>93</v>
      </c>
      <c r="I25" s="180" t="s">
        <v>100</v>
      </c>
      <c r="J25" s="181" t="s">
        <v>207</v>
      </c>
      <c r="K25" s="182">
        <v>5000</v>
      </c>
      <c r="L25" s="270">
        <f>SUM(L26)</f>
        <v>0</v>
      </c>
      <c r="M25" s="270">
        <f>SUM(M26)</f>
        <v>5000</v>
      </c>
      <c r="N25" s="183">
        <f t="shared" si="4"/>
        <v>100</v>
      </c>
      <c r="P25" s="262"/>
    </row>
    <row r="26" spans="1:16" s="88" customFormat="1" x14ac:dyDescent="0.2">
      <c r="A26" s="128"/>
      <c r="B26" s="128"/>
      <c r="C26" s="128"/>
      <c r="D26" s="128"/>
      <c r="E26" s="128"/>
      <c r="F26" s="128"/>
      <c r="G26" s="128" t="s">
        <v>64</v>
      </c>
      <c r="H26" s="129"/>
      <c r="I26" s="141">
        <v>32</v>
      </c>
      <c r="J26" s="141" t="s">
        <v>40</v>
      </c>
      <c r="K26" s="130">
        <v>5000</v>
      </c>
      <c r="L26" s="272">
        <f>SUM(L27)</f>
        <v>0</v>
      </c>
      <c r="M26" s="272">
        <f>SUM(M27)</f>
        <v>5000</v>
      </c>
      <c r="N26" s="131">
        <f t="shared" si="4"/>
        <v>100</v>
      </c>
    </row>
    <row r="27" spans="1:16" s="88" customFormat="1" x14ac:dyDescent="0.2">
      <c r="A27" s="128">
        <v>1</v>
      </c>
      <c r="B27" s="128"/>
      <c r="C27" s="128"/>
      <c r="D27" s="128"/>
      <c r="E27" s="128" t="s">
        <v>64</v>
      </c>
      <c r="F27" s="128" t="s">
        <v>64</v>
      </c>
      <c r="G27" s="128" t="s">
        <v>64</v>
      </c>
      <c r="H27" s="129"/>
      <c r="I27" s="141">
        <v>329</v>
      </c>
      <c r="J27" s="137" t="s">
        <v>45</v>
      </c>
      <c r="K27" s="132">
        <v>5000</v>
      </c>
      <c r="L27" s="132">
        <f>M27-K27</f>
        <v>0</v>
      </c>
      <c r="M27" s="132">
        <v>5000</v>
      </c>
      <c r="N27" s="131">
        <f t="shared" si="4"/>
        <v>100</v>
      </c>
      <c r="P27" s="262"/>
    </row>
    <row r="28" spans="1:16" s="88" customFormat="1" ht="12.75" customHeight="1" x14ac:dyDescent="0.2">
      <c r="A28" s="199">
        <v>1</v>
      </c>
      <c r="B28" s="199"/>
      <c r="C28" s="199"/>
      <c r="D28" s="199"/>
      <c r="E28" s="199" t="s">
        <v>91</v>
      </c>
      <c r="F28" s="199" t="s">
        <v>91</v>
      </c>
      <c r="G28" s="199" t="s">
        <v>91</v>
      </c>
      <c r="H28" s="200"/>
      <c r="I28" s="204" t="s">
        <v>103</v>
      </c>
      <c r="J28" s="202" t="s">
        <v>208</v>
      </c>
      <c r="K28" s="203">
        <v>0</v>
      </c>
      <c r="L28" s="271">
        <f>SUM(L29+L32)</f>
        <v>0</v>
      </c>
      <c r="M28" s="271">
        <f>SUM(M29+M32)</f>
        <v>0</v>
      </c>
      <c r="N28" s="189">
        <v>0</v>
      </c>
    </row>
    <row r="29" spans="1:16" s="88" customFormat="1" x14ac:dyDescent="0.2">
      <c r="A29" s="179">
        <v>1</v>
      </c>
      <c r="B29" s="179"/>
      <c r="C29" s="179"/>
      <c r="D29" s="179"/>
      <c r="E29" s="179" t="s">
        <v>91</v>
      </c>
      <c r="F29" s="179" t="s">
        <v>91</v>
      </c>
      <c r="G29" s="179" t="s">
        <v>91</v>
      </c>
      <c r="H29" s="180" t="s">
        <v>93</v>
      </c>
      <c r="I29" s="193" t="s">
        <v>105</v>
      </c>
      <c r="J29" s="181" t="s">
        <v>209</v>
      </c>
      <c r="K29" s="182">
        <v>0</v>
      </c>
      <c r="L29" s="270">
        <f>SUM(L30)</f>
        <v>0</v>
      </c>
      <c r="M29" s="270">
        <f>SUM(M30)</f>
        <v>0</v>
      </c>
      <c r="N29" s="183">
        <v>0</v>
      </c>
    </row>
    <row r="30" spans="1:16" s="88" customFormat="1" x14ac:dyDescent="0.2">
      <c r="A30" s="128"/>
      <c r="B30" s="128"/>
      <c r="C30" s="128"/>
      <c r="D30" s="128"/>
      <c r="E30" s="128"/>
      <c r="F30" s="128"/>
      <c r="G30" s="128" t="s">
        <v>64</v>
      </c>
      <c r="H30" s="129"/>
      <c r="I30" s="141">
        <v>32</v>
      </c>
      <c r="J30" s="141" t="s">
        <v>40</v>
      </c>
      <c r="K30" s="130">
        <v>0</v>
      </c>
      <c r="L30" s="272">
        <f>SUM(L31)</f>
        <v>0</v>
      </c>
      <c r="M30" s="272">
        <f>SUM(M31)</f>
        <v>0</v>
      </c>
      <c r="N30" s="131">
        <v>0</v>
      </c>
    </row>
    <row r="31" spans="1:16" s="88" customFormat="1" x14ac:dyDescent="0.2">
      <c r="A31" s="128">
        <v>1</v>
      </c>
      <c r="B31" s="128"/>
      <c r="C31" s="128"/>
      <c r="D31" s="128"/>
      <c r="E31" s="128" t="s">
        <v>64</v>
      </c>
      <c r="F31" s="128" t="s">
        <v>64</v>
      </c>
      <c r="G31" s="128" t="s">
        <v>64</v>
      </c>
      <c r="H31" s="129"/>
      <c r="I31" s="141">
        <v>329</v>
      </c>
      <c r="J31" s="137" t="s">
        <v>45</v>
      </c>
      <c r="K31" s="132">
        <v>0</v>
      </c>
      <c r="L31" s="132">
        <v>0</v>
      </c>
      <c r="M31" s="132">
        <v>0</v>
      </c>
      <c r="N31" s="131">
        <v>0</v>
      </c>
    </row>
    <row r="32" spans="1:16" s="88" customFormat="1" x14ac:dyDescent="0.2">
      <c r="A32" s="179">
        <v>1</v>
      </c>
      <c r="B32" s="179"/>
      <c r="C32" s="179"/>
      <c r="D32" s="179"/>
      <c r="E32" s="179" t="s">
        <v>91</v>
      </c>
      <c r="F32" s="179" t="s">
        <v>91</v>
      </c>
      <c r="G32" s="179" t="s">
        <v>91</v>
      </c>
      <c r="H32" s="180" t="s">
        <v>93</v>
      </c>
      <c r="I32" s="193" t="s">
        <v>106</v>
      </c>
      <c r="J32" s="181" t="s">
        <v>210</v>
      </c>
      <c r="K32" s="182">
        <v>0</v>
      </c>
      <c r="L32" s="270">
        <f>SUM(L33)</f>
        <v>0</v>
      </c>
      <c r="M32" s="270">
        <f>SUM(M33)</f>
        <v>0</v>
      </c>
      <c r="N32" s="183">
        <v>0</v>
      </c>
    </row>
    <row r="33" spans="1:14" s="88" customFormat="1" x14ac:dyDescent="0.2">
      <c r="A33" s="128"/>
      <c r="B33" s="128"/>
      <c r="C33" s="128"/>
      <c r="D33" s="128"/>
      <c r="E33" s="128"/>
      <c r="F33" s="128"/>
      <c r="G33" s="128" t="s">
        <v>64</v>
      </c>
      <c r="H33" s="129"/>
      <c r="I33" s="141">
        <v>32</v>
      </c>
      <c r="J33" s="141" t="s">
        <v>40</v>
      </c>
      <c r="K33" s="130">
        <v>0</v>
      </c>
      <c r="L33" s="272">
        <f>SUM(L34)</f>
        <v>0</v>
      </c>
      <c r="M33" s="272">
        <f>SUM(M34)</f>
        <v>0</v>
      </c>
      <c r="N33" s="131">
        <v>0</v>
      </c>
    </row>
    <row r="34" spans="1:14" s="88" customFormat="1" x14ac:dyDescent="0.2">
      <c r="A34" s="128">
        <v>1</v>
      </c>
      <c r="B34" s="128"/>
      <c r="C34" s="128"/>
      <c r="D34" s="128"/>
      <c r="E34" s="128" t="s">
        <v>64</v>
      </c>
      <c r="F34" s="128" t="s">
        <v>64</v>
      </c>
      <c r="G34" s="128" t="s">
        <v>64</v>
      </c>
      <c r="H34" s="129"/>
      <c r="I34" s="141">
        <v>329</v>
      </c>
      <c r="J34" s="137" t="s">
        <v>45</v>
      </c>
      <c r="K34" s="132">
        <v>0</v>
      </c>
      <c r="L34" s="132">
        <v>0</v>
      </c>
      <c r="M34" s="132">
        <v>0</v>
      </c>
      <c r="N34" s="131">
        <v>0</v>
      </c>
    </row>
    <row r="35" spans="1:14" s="121" customFormat="1" x14ac:dyDescent="0.2">
      <c r="A35" s="173"/>
      <c r="B35" s="173"/>
      <c r="C35" s="173"/>
      <c r="D35" s="173"/>
      <c r="E35" s="173"/>
      <c r="F35" s="173"/>
      <c r="G35" s="173"/>
      <c r="H35" s="174"/>
      <c r="I35" s="175" t="s">
        <v>101</v>
      </c>
      <c r="J35" s="176"/>
      <c r="K35" s="176">
        <f t="shared" ref="K35" si="6">SUM(K37)</f>
        <v>1264887</v>
      </c>
      <c r="L35" s="268">
        <f>SUM(L37)</f>
        <v>222513</v>
      </c>
      <c r="M35" s="268">
        <f>SUM(M37)</f>
        <v>1487400</v>
      </c>
      <c r="N35" s="177">
        <f>AVERAGE(M35/K35)*100</f>
        <v>117.59153189178164</v>
      </c>
    </row>
    <row r="36" spans="1:14" s="88" customFormat="1" x14ac:dyDescent="0.2">
      <c r="A36" s="173"/>
      <c r="B36" s="173"/>
      <c r="C36" s="173"/>
      <c r="D36" s="173"/>
      <c r="E36" s="173"/>
      <c r="F36" s="173"/>
      <c r="G36" s="173"/>
      <c r="H36" s="174" t="s">
        <v>89</v>
      </c>
      <c r="I36" s="178" t="s">
        <v>249</v>
      </c>
      <c r="J36" s="176"/>
      <c r="K36" s="176">
        <f>SUM(K38+K45+K48+K53)</f>
        <v>1264887</v>
      </c>
      <c r="L36" s="268">
        <f>SUM(L38+L45+L48+L53)</f>
        <v>222513</v>
      </c>
      <c r="M36" s="268">
        <f>SUM(M38+M45+M48+M53)</f>
        <v>1487400</v>
      </c>
      <c r="N36" s="177">
        <f t="shared" ref="N36" si="7">AVERAGE(M36/K36)*100</f>
        <v>117.59153189178164</v>
      </c>
    </row>
    <row r="37" spans="1:14" s="120" customFormat="1" ht="25.5" x14ac:dyDescent="0.2">
      <c r="A37" s="184">
        <v>1</v>
      </c>
      <c r="B37" s="184"/>
      <c r="C37" s="184"/>
      <c r="D37" s="184"/>
      <c r="E37" s="184" t="s">
        <v>91</v>
      </c>
      <c r="F37" s="184" t="s">
        <v>91</v>
      </c>
      <c r="G37" s="184" t="s">
        <v>91</v>
      </c>
      <c r="H37" s="185"/>
      <c r="I37" s="186" t="s">
        <v>92</v>
      </c>
      <c r="J37" s="187" t="s">
        <v>203</v>
      </c>
      <c r="K37" s="188">
        <f>SUM(K38+K45+K48+K53)</f>
        <v>1264887</v>
      </c>
      <c r="L37" s="269">
        <f>SUM(L38+L45+L48+L53)</f>
        <v>222513</v>
      </c>
      <c r="M37" s="269">
        <f>SUM(M38+M45+M48+M53)</f>
        <v>1487400</v>
      </c>
      <c r="N37" s="189">
        <f>AVERAGE(M37/K37)*100</f>
        <v>117.59153189178164</v>
      </c>
    </row>
    <row r="38" spans="1:14" s="88" customFormat="1" x14ac:dyDescent="0.2">
      <c r="A38" s="179">
        <v>1</v>
      </c>
      <c r="B38" s="179"/>
      <c r="C38" s="179"/>
      <c r="D38" s="179"/>
      <c r="E38" s="179" t="s">
        <v>91</v>
      </c>
      <c r="F38" s="179" t="s">
        <v>91</v>
      </c>
      <c r="G38" s="179" t="s">
        <v>91</v>
      </c>
      <c r="H38" s="180" t="s">
        <v>93</v>
      </c>
      <c r="I38" s="193" t="s">
        <v>96</v>
      </c>
      <c r="J38" s="194" t="s">
        <v>102</v>
      </c>
      <c r="K38" s="182">
        <f t="shared" ref="K38" si="8">SUM(K39+K42)</f>
        <v>1098887</v>
      </c>
      <c r="L38" s="270">
        <f>SUM(L39+L42)</f>
        <v>106113</v>
      </c>
      <c r="M38" s="270">
        <f>SUM(M39+M42)</f>
        <v>1205000</v>
      </c>
      <c r="N38" s="183">
        <f>AVERAGE(M38/K38)*100</f>
        <v>109.65640689170041</v>
      </c>
    </row>
    <row r="39" spans="1:14" s="88" customFormat="1" x14ac:dyDescent="0.2">
      <c r="A39" s="128"/>
      <c r="B39" s="128"/>
      <c r="C39" s="128"/>
      <c r="D39" s="128"/>
      <c r="E39" s="128" t="s">
        <v>64</v>
      </c>
      <c r="F39" s="128" t="s">
        <v>64</v>
      </c>
      <c r="G39" s="128" t="s">
        <v>64</v>
      </c>
      <c r="H39" s="129"/>
      <c r="I39" s="141">
        <v>31</v>
      </c>
      <c r="J39" s="137" t="s">
        <v>36</v>
      </c>
      <c r="K39" s="142">
        <v>441000</v>
      </c>
      <c r="L39" s="272">
        <f>SUM(L40:L41)</f>
        <v>-6000</v>
      </c>
      <c r="M39" s="272">
        <f>SUM(M40:M41)</f>
        <v>435000</v>
      </c>
      <c r="N39" s="131">
        <f>AVERAGE(M39/K39)*100</f>
        <v>98.639455782312922</v>
      </c>
    </row>
    <row r="40" spans="1:14" s="88" customFormat="1" x14ac:dyDescent="0.2">
      <c r="A40" s="128">
        <v>1</v>
      </c>
      <c r="B40" s="128"/>
      <c r="C40" s="128"/>
      <c r="D40" s="128"/>
      <c r="E40" s="128" t="s">
        <v>64</v>
      </c>
      <c r="F40" s="128" t="s">
        <v>64</v>
      </c>
      <c r="G40" s="128" t="s">
        <v>64</v>
      </c>
      <c r="H40" s="129"/>
      <c r="I40" s="141">
        <v>311</v>
      </c>
      <c r="J40" s="137" t="s">
        <v>37</v>
      </c>
      <c r="K40" s="146">
        <v>376000</v>
      </c>
      <c r="L40" s="146">
        <f>M40-K40</f>
        <v>-6000</v>
      </c>
      <c r="M40" s="146">
        <v>370000</v>
      </c>
      <c r="N40" s="131">
        <f>AVERAGE(M40/K40)*100</f>
        <v>98.40425531914893</v>
      </c>
    </row>
    <row r="41" spans="1:14" s="138" customFormat="1" x14ac:dyDescent="0.2">
      <c r="A41" s="145">
        <v>1</v>
      </c>
      <c r="B41" s="145"/>
      <c r="C41" s="145"/>
      <c r="D41" s="145"/>
      <c r="E41" s="145"/>
      <c r="F41" s="145" t="s">
        <v>64</v>
      </c>
      <c r="G41" s="145" t="s">
        <v>64</v>
      </c>
      <c r="H41" s="136"/>
      <c r="I41" s="141">
        <v>313</v>
      </c>
      <c r="J41" s="137" t="s">
        <v>39</v>
      </c>
      <c r="K41" s="146">
        <v>65000</v>
      </c>
      <c r="L41" s="146">
        <f>M41-K41</f>
        <v>0</v>
      </c>
      <c r="M41" s="146">
        <v>65000</v>
      </c>
      <c r="N41" s="131">
        <f t="shared" ref="N41:N44" si="9">AVERAGE(M41/K41)*100</f>
        <v>100</v>
      </c>
    </row>
    <row r="42" spans="1:14" s="88" customFormat="1" x14ac:dyDescent="0.2">
      <c r="A42" s="128"/>
      <c r="B42" s="128"/>
      <c r="C42" s="128"/>
      <c r="D42" s="128"/>
      <c r="E42" s="128"/>
      <c r="F42" s="128" t="s">
        <v>64</v>
      </c>
      <c r="G42" s="128" t="s">
        <v>64</v>
      </c>
      <c r="H42" s="129"/>
      <c r="I42" s="141">
        <v>32</v>
      </c>
      <c r="J42" s="137" t="s">
        <v>40</v>
      </c>
      <c r="K42" s="142">
        <f>SUM(K43:K44)</f>
        <v>657887</v>
      </c>
      <c r="L42" s="146">
        <f>M42-K42</f>
        <v>112113</v>
      </c>
      <c r="M42" s="142">
        <f t="shared" ref="M42" si="10">SUM(M43:M44)</f>
        <v>770000</v>
      </c>
      <c r="N42" s="131">
        <f t="shared" si="9"/>
        <v>117.04137640658654</v>
      </c>
    </row>
    <row r="43" spans="1:14" s="88" customFormat="1" x14ac:dyDescent="0.2">
      <c r="A43" s="128">
        <v>1</v>
      </c>
      <c r="B43" s="128"/>
      <c r="C43" s="128"/>
      <c r="D43" s="128"/>
      <c r="E43" s="128"/>
      <c r="F43" s="128" t="s">
        <v>64</v>
      </c>
      <c r="G43" s="128" t="s">
        <v>64</v>
      </c>
      <c r="H43" s="129"/>
      <c r="I43" s="141">
        <v>323</v>
      </c>
      <c r="J43" s="147" t="s">
        <v>43</v>
      </c>
      <c r="K43" s="132">
        <v>350000</v>
      </c>
      <c r="L43" s="146">
        <f>M43-K43</f>
        <v>40000</v>
      </c>
      <c r="M43" s="132">
        <v>390000</v>
      </c>
      <c r="N43" s="131">
        <f t="shared" si="9"/>
        <v>111.42857142857143</v>
      </c>
    </row>
    <row r="44" spans="1:14" s="121" customFormat="1" x14ac:dyDescent="0.2">
      <c r="A44" s="128">
        <v>1</v>
      </c>
      <c r="B44" s="128"/>
      <c r="C44" s="128"/>
      <c r="D44" s="128"/>
      <c r="E44" s="128"/>
      <c r="F44" s="128" t="s">
        <v>64</v>
      </c>
      <c r="G44" s="128" t="s">
        <v>64</v>
      </c>
      <c r="H44" s="129"/>
      <c r="I44" s="141">
        <v>329</v>
      </c>
      <c r="J44" s="147" t="s">
        <v>482</v>
      </c>
      <c r="K44" s="146">
        <v>307887</v>
      </c>
      <c r="L44" s="146">
        <f>M44-K44</f>
        <v>72113</v>
      </c>
      <c r="M44" s="146">
        <v>380000</v>
      </c>
      <c r="N44" s="131">
        <f t="shared" si="9"/>
        <v>123.42190478974429</v>
      </c>
    </row>
    <row r="45" spans="1:14" s="88" customFormat="1" x14ac:dyDescent="0.2">
      <c r="A45" s="179">
        <v>1</v>
      </c>
      <c r="B45" s="179"/>
      <c r="C45" s="179"/>
      <c r="D45" s="179"/>
      <c r="E45" s="179"/>
      <c r="F45" s="179" t="s">
        <v>91</v>
      </c>
      <c r="G45" s="179" t="s">
        <v>91</v>
      </c>
      <c r="H45" s="180" t="s">
        <v>93</v>
      </c>
      <c r="I45" s="193" t="s">
        <v>97</v>
      </c>
      <c r="J45" s="181" t="s">
        <v>214</v>
      </c>
      <c r="K45" s="182">
        <v>20000</v>
      </c>
      <c r="L45" s="270">
        <f>SUM(L46)</f>
        <v>-13600</v>
      </c>
      <c r="M45" s="270">
        <f>SUM(M46)</f>
        <v>6400</v>
      </c>
      <c r="N45" s="183">
        <f>AVERAGE(M45/K45)*100</f>
        <v>32</v>
      </c>
    </row>
    <row r="46" spans="1:14" s="88" customFormat="1" x14ac:dyDescent="0.2">
      <c r="A46" s="128"/>
      <c r="B46" s="128"/>
      <c r="C46" s="128"/>
      <c r="D46" s="128"/>
      <c r="E46" s="128"/>
      <c r="F46" s="128"/>
      <c r="G46" s="128" t="s">
        <v>64</v>
      </c>
      <c r="H46" s="129"/>
      <c r="I46" s="141">
        <v>38</v>
      </c>
      <c r="J46" s="137" t="s">
        <v>52</v>
      </c>
      <c r="K46" s="130">
        <v>20000</v>
      </c>
      <c r="L46" s="272">
        <f>SUM(L47)</f>
        <v>-13600</v>
      </c>
      <c r="M46" s="272">
        <f>SUM(M47)</f>
        <v>6400</v>
      </c>
      <c r="N46" s="131">
        <f>AVERAGE(M46/K46)*100</f>
        <v>32</v>
      </c>
    </row>
    <row r="47" spans="1:14" s="88" customFormat="1" x14ac:dyDescent="0.2">
      <c r="A47" s="128">
        <v>1</v>
      </c>
      <c r="B47" s="128"/>
      <c r="C47" s="128"/>
      <c r="D47" s="128"/>
      <c r="E47" s="128"/>
      <c r="F47" s="128" t="s">
        <v>64</v>
      </c>
      <c r="G47" s="128" t="s">
        <v>64</v>
      </c>
      <c r="H47" s="129"/>
      <c r="I47" s="141">
        <v>385</v>
      </c>
      <c r="J47" s="137" t="s">
        <v>55</v>
      </c>
      <c r="K47" s="132">
        <v>20000</v>
      </c>
      <c r="L47" s="146">
        <f>M47-K47</f>
        <v>-13600</v>
      </c>
      <c r="M47" s="132">
        <v>6400</v>
      </c>
      <c r="N47" s="131">
        <f>AVERAGE(M47/K47)*100</f>
        <v>32</v>
      </c>
    </row>
    <row r="48" spans="1:14" s="88" customFormat="1" x14ac:dyDescent="0.2">
      <c r="A48" s="179">
        <v>1</v>
      </c>
      <c r="B48" s="179"/>
      <c r="C48" s="179"/>
      <c r="D48" s="179"/>
      <c r="E48" s="179"/>
      <c r="F48" s="179" t="s">
        <v>91</v>
      </c>
      <c r="G48" s="179" t="s">
        <v>91</v>
      </c>
      <c r="H48" s="180" t="s">
        <v>93</v>
      </c>
      <c r="I48" s="193" t="s">
        <v>513</v>
      </c>
      <c r="J48" s="181" t="s">
        <v>514</v>
      </c>
      <c r="K48" s="182">
        <f>SUM(K49+K51)</f>
        <v>76000</v>
      </c>
      <c r="L48" s="182">
        <f t="shared" ref="L48:M48" si="11">SUM(L49+L51)</f>
        <v>0</v>
      </c>
      <c r="M48" s="182">
        <f t="shared" si="11"/>
        <v>76000</v>
      </c>
      <c r="N48" s="183">
        <f>AVERAGE(M48/K48)*100</f>
        <v>100</v>
      </c>
    </row>
    <row r="49" spans="1:14" s="88" customFormat="1" x14ac:dyDescent="0.2">
      <c r="A49" s="135"/>
      <c r="B49" s="135"/>
      <c r="C49" s="135"/>
      <c r="D49" s="135"/>
      <c r="E49" s="135"/>
      <c r="F49" s="135"/>
      <c r="G49" s="135"/>
      <c r="H49" s="136"/>
      <c r="I49" s="141">
        <v>32</v>
      </c>
      <c r="J49" s="141" t="s">
        <v>40</v>
      </c>
      <c r="K49" s="137">
        <f>SUM(K50)</f>
        <v>0</v>
      </c>
      <c r="L49" s="137">
        <f t="shared" ref="L49:M49" si="12">SUM(L50)</f>
        <v>76000</v>
      </c>
      <c r="M49" s="137">
        <f t="shared" si="12"/>
        <v>76000</v>
      </c>
      <c r="N49" s="131">
        <v>0</v>
      </c>
    </row>
    <row r="50" spans="1:14" s="88" customFormat="1" x14ac:dyDescent="0.2">
      <c r="A50" s="135">
        <v>1</v>
      </c>
      <c r="B50" s="135"/>
      <c r="C50" s="135"/>
      <c r="D50" s="135"/>
      <c r="E50" s="135"/>
      <c r="F50" s="135"/>
      <c r="G50" s="135"/>
      <c r="H50" s="136"/>
      <c r="I50" s="149" t="s">
        <v>497</v>
      </c>
      <c r="J50" s="147" t="s">
        <v>43</v>
      </c>
      <c r="K50" s="137">
        <v>0</v>
      </c>
      <c r="L50" s="146">
        <f>M50-K50</f>
        <v>76000</v>
      </c>
      <c r="M50" s="137">
        <v>76000</v>
      </c>
      <c r="N50" s="131">
        <v>0</v>
      </c>
    </row>
    <row r="51" spans="1:14" s="88" customFormat="1" x14ac:dyDescent="0.2">
      <c r="A51" s="128"/>
      <c r="B51" s="128"/>
      <c r="C51" s="128"/>
      <c r="D51" s="128"/>
      <c r="E51" s="128"/>
      <c r="F51" s="128"/>
      <c r="G51" s="128"/>
      <c r="H51" s="129"/>
      <c r="I51" s="141">
        <v>35</v>
      </c>
      <c r="J51" s="147" t="s">
        <v>48</v>
      </c>
      <c r="K51" s="132">
        <v>76000</v>
      </c>
      <c r="L51" s="132">
        <f>SUM(L52)</f>
        <v>-76000</v>
      </c>
      <c r="M51" s="132">
        <f>SUM(M52)</f>
        <v>0</v>
      </c>
      <c r="N51" s="131">
        <f>AVERAGE(M51/K51)*100</f>
        <v>0</v>
      </c>
    </row>
    <row r="52" spans="1:14" s="88" customFormat="1" x14ac:dyDescent="0.2">
      <c r="A52" s="128">
        <v>1</v>
      </c>
      <c r="B52" s="128"/>
      <c r="C52" s="128"/>
      <c r="D52" s="128"/>
      <c r="E52" s="128"/>
      <c r="F52" s="128"/>
      <c r="G52" s="128"/>
      <c r="H52" s="129"/>
      <c r="I52" s="141">
        <v>351</v>
      </c>
      <c r="J52" s="147" t="s">
        <v>486</v>
      </c>
      <c r="K52" s="132">
        <v>76000</v>
      </c>
      <c r="L52" s="146">
        <f>M52-K52</f>
        <v>-76000</v>
      </c>
      <c r="M52" s="132">
        <v>0</v>
      </c>
      <c r="N52" s="131">
        <f>AVERAGE(M52/K52)*100</f>
        <v>0</v>
      </c>
    </row>
    <row r="53" spans="1:14" s="88" customFormat="1" x14ac:dyDescent="0.2">
      <c r="A53" s="179">
        <v>1</v>
      </c>
      <c r="B53" s="179"/>
      <c r="C53" s="179"/>
      <c r="D53" s="179"/>
      <c r="E53" s="179"/>
      <c r="F53" s="179" t="s">
        <v>91</v>
      </c>
      <c r="G53" s="179" t="s">
        <v>91</v>
      </c>
      <c r="H53" s="193" t="s">
        <v>93</v>
      </c>
      <c r="I53" s="193" t="s">
        <v>211</v>
      </c>
      <c r="J53" s="181" t="s">
        <v>215</v>
      </c>
      <c r="K53" s="182">
        <v>70000</v>
      </c>
      <c r="L53" s="270">
        <f>SUM(L54)</f>
        <v>130000</v>
      </c>
      <c r="M53" s="270">
        <f>SUM(M54)</f>
        <v>200000</v>
      </c>
      <c r="N53" s="183">
        <f>AVERAGE(M53/K53)*100</f>
        <v>285.71428571428572</v>
      </c>
    </row>
    <row r="54" spans="1:14" s="88" customFormat="1" x14ac:dyDescent="0.2">
      <c r="A54" s="128"/>
      <c r="B54" s="128"/>
      <c r="C54" s="128"/>
      <c r="D54" s="128"/>
      <c r="E54" s="128"/>
      <c r="F54" s="128"/>
      <c r="G54" s="128" t="s">
        <v>64</v>
      </c>
      <c r="H54" s="129"/>
      <c r="I54" s="141">
        <v>32</v>
      </c>
      <c r="J54" s="137" t="s">
        <v>40</v>
      </c>
      <c r="K54" s="272">
        <f>SUM(K55:K56)</f>
        <v>70000</v>
      </c>
      <c r="L54" s="272">
        <f>SUM(L55:L56)</f>
        <v>130000</v>
      </c>
      <c r="M54" s="272">
        <f>SUM(M55:M56)</f>
        <v>200000</v>
      </c>
      <c r="N54" s="131">
        <f>AVERAGE(M54/K54)*100</f>
        <v>285.71428571428572</v>
      </c>
    </row>
    <row r="55" spans="1:14" s="88" customFormat="1" x14ac:dyDescent="0.2">
      <c r="A55" s="128">
        <v>1</v>
      </c>
      <c r="B55" s="128"/>
      <c r="C55" s="128"/>
      <c r="D55" s="128"/>
      <c r="E55" s="128"/>
      <c r="F55" s="128"/>
      <c r="G55" s="128"/>
      <c r="H55" s="129"/>
      <c r="I55" s="141">
        <v>323</v>
      </c>
      <c r="J55" s="147" t="s">
        <v>43</v>
      </c>
      <c r="K55" s="130">
        <v>0</v>
      </c>
      <c r="L55" s="146">
        <f>M55-K55</f>
        <v>15000</v>
      </c>
      <c r="M55" s="272">
        <v>15000</v>
      </c>
      <c r="N55" s="131">
        <v>0</v>
      </c>
    </row>
    <row r="56" spans="1:14" s="88" customFormat="1" x14ac:dyDescent="0.2">
      <c r="A56" s="128">
        <v>1</v>
      </c>
      <c r="B56" s="128"/>
      <c r="C56" s="128"/>
      <c r="D56" s="128"/>
      <c r="E56" s="128"/>
      <c r="F56" s="128" t="s">
        <v>64</v>
      </c>
      <c r="G56" s="128" t="s">
        <v>64</v>
      </c>
      <c r="H56" s="129"/>
      <c r="I56" s="141">
        <v>329</v>
      </c>
      <c r="J56" s="147" t="s">
        <v>482</v>
      </c>
      <c r="K56" s="132">
        <v>70000</v>
      </c>
      <c r="L56" s="146">
        <f>M56-K56</f>
        <v>115000</v>
      </c>
      <c r="M56" s="132">
        <v>185000</v>
      </c>
      <c r="N56" s="131">
        <f>AVERAGE(M56/K56)*100</f>
        <v>264.28571428571428</v>
      </c>
    </row>
    <row r="57" spans="1:14" s="121" customFormat="1" x14ac:dyDescent="0.2">
      <c r="A57" s="173"/>
      <c r="B57" s="173"/>
      <c r="C57" s="173"/>
      <c r="D57" s="173"/>
      <c r="E57" s="173"/>
      <c r="F57" s="173"/>
      <c r="G57" s="173"/>
      <c r="H57" s="174"/>
      <c r="I57" s="178" t="s">
        <v>212</v>
      </c>
      <c r="J57" s="176"/>
      <c r="K57" s="176">
        <f t="shared" ref="K57" si="13">SUM(K58)</f>
        <v>2631000</v>
      </c>
      <c r="L57" s="268">
        <f>SUM(L58)</f>
        <v>24611</v>
      </c>
      <c r="M57" s="268">
        <f>SUM(M58)</f>
        <v>2655611</v>
      </c>
      <c r="N57" s="177">
        <f>AVERAGE(M57/K57)*100</f>
        <v>100.93542379323451</v>
      </c>
    </row>
    <row r="58" spans="1:14" s="88" customFormat="1" x14ac:dyDescent="0.2">
      <c r="A58" s="173"/>
      <c r="B58" s="173"/>
      <c r="C58" s="173"/>
      <c r="D58" s="173"/>
      <c r="E58" s="173"/>
      <c r="F58" s="173"/>
      <c r="G58" s="173"/>
      <c r="H58" s="174"/>
      <c r="I58" s="178" t="s">
        <v>213</v>
      </c>
      <c r="J58" s="176"/>
      <c r="K58" s="176">
        <f t="shared" ref="K58" si="14">SUM(K60)</f>
        <v>2631000</v>
      </c>
      <c r="L58" s="268">
        <f>SUM(L60)</f>
        <v>24611</v>
      </c>
      <c r="M58" s="268">
        <f>SUM(M60)</f>
        <v>2655611</v>
      </c>
      <c r="N58" s="177">
        <f t="shared" ref="N58:N59" si="15">AVERAGE(M58/K58)*100</f>
        <v>100.93542379323451</v>
      </c>
    </row>
    <row r="59" spans="1:14" s="88" customFormat="1" x14ac:dyDescent="0.2">
      <c r="A59" s="173"/>
      <c r="B59" s="173"/>
      <c r="C59" s="173"/>
      <c r="D59" s="173"/>
      <c r="E59" s="173"/>
      <c r="F59" s="173"/>
      <c r="G59" s="173"/>
      <c r="H59" s="174" t="s">
        <v>89</v>
      </c>
      <c r="I59" s="178" t="s">
        <v>249</v>
      </c>
      <c r="J59" s="176"/>
      <c r="K59" s="176">
        <f t="shared" ref="K59" si="16">SUM(K61+K74)</f>
        <v>2631000</v>
      </c>
      <c r="L59" s="268">
        <f>SUM(L61+L74)</f>
        <v>24611</v>
      </c>
      <c r="M59" s="268">
        <f>SUM(M61+M74)</f>
        <v>2655611</v>
      </c>
      <c r="N59" s="177">
        <f t="shared" si="15"/>
        <v>100.93542379323451</v>
      </c>
    </row>
    <row r="60" spans="1:14" s="88" customFormat="1" x14ac:dyDescent="0.2">
      <c r="A60" s="199">
        <v>1</v>
      </c>
      <c r="B60" s="199">
        <v>2</v>
      </c>
      <c r="C60" s="199"/>
      <c r="D60" s="199"/>
      <c r="E60" s="199"/>
      <c r="F60" s="199"/>
      <c r="G60" s="199"/>
      <c r="H60" s="200"/>
      <c r="I60" s="204" t="s">
        <v>109</v>
      </c>
      <c r="J60" s="202" t="s">
        <v>216</v>
      </c>
      <c r="K60" s="203">
        <f t="shared" ref="K60" si="17">SUM(K61+K74)</f>
        <v>2631000</v>
      </c>
      <c r="L60" s="271">
        <f>SUM(L61+L74)</f>
        <v>24611</v>
      </c>
      <c r="M60" s="271">
        <f>SUM(M61+M74)</f>
        <v>2655611</v>
      </c>
      <c r="N60" s="189">
        <f>AVERAGE(M60/K60)*100</f>
        <v>100.93542379323451</v>
      </c>
    </row>
    <row r="61" spans="1:14" s="120" customFormat="1" ht="14.25" customHeight="1" x14ac:dyDescent="0.2">
      <c r="A61" s="195">
        <v>1</v>
      </c>
      <c r="B61" s="195"/>
      <c r="C61" s="195"/>
      <c r="D61" s="195"/>
      <c r="E61" s="195"/>
      <c r="F61" s="195" t="s">
        <v>91</v>
      </c>
      <c r="G61" s="195" t="s">
        <v>91</v>
      </c>
      <c r="H61" s="196" t="s">
        <v>104</v>
      </c>
      <c r="I61" s="196" t="s">
        <v>110</v>
      </c>
      <c r="J61" s="197" t="s">
        <v>217</v>
      </c>
      <c r="K61" s="198">
        <f>SUM(K62+K66+K72)</f>
        <v>2371000</v>
      </c>
      <c r="L61" s="273">
        <f>SUM(L62+L66+L72)</f>
        <v>29811</v>
      </c>
      <c r="M61" s="273">
        <f>SUM(M62+M66+M72)</f>
        <v>2400811</v>
      </c>
      <c r="N61" s="183">
        <f>AVERAGE(M61/K61)*100</f>
        <v>101.25731758751581</v>
      </c>
    </row>
    <row r="62" spans="1:14" s="121" customFormat="1" x14ac:dyDescent="0.2">
      <c r="A62" s="128" t="s">
        <v>64</v>
      </c>
      <c r="B62" s="128" t="s">
        <v>64</v>
      </c>
      <c r="C62" s="128" t="s">
        <v>64</v>
      </c>
      <c r="D62" s="128" t="s">
        <v>64</v>
      </c>
      <c r="E62" s="128" t="s">
        <v>64</v>
      </c>
      <c r="F62" s="128" t="s">
        <v>64</v>
      </c>
      <c r="G62" s="128" t="s">
        <v>64</v>
      </c>
      <c r="H62" s="129"/>
      <c r="I62" s="141">
        <v>31</v>
      </c>
      <c r="J62" s="137" t="s">
        <v>36</v>
      </c>
      <c r="K62" s="142">
        <f>SUM(K63:K65)</f>
        <v>1394000</v>
      </c>
      <c r="L62" s="272">
        <f>SUM(L63:L65)</f>
        <v>-93450</v>
      </c>
      <c r="M62" s="272">
        <f>SUM(M63:M65)</f>
        <v>1300550</v>
      </c>
      <c r="N62" s="131">
        <f>AVERAGE(M62/K62)*100</f>
        <v>93.296269727403157</v>
      </c>
    </row>
    <row r="63" spans="1:14" s="88" customFormat="1" x14ac:dyDescent="0.2">
      <c r="A63" s="128">
        <v>1</v>
      </c>
      <c r="B63" s="128"/>
      <c r="C63" s="128"/>
      <c r="D63" s="128"/>
      <c r="E63" s="128"/>
      <c r="F63" s="128" t="s">
        <v>64</v>
      </c>
      <c r="G63" s="128" t="s">
        <v>64</v>
      </c>
      <c r="H63" s="129"/>
      <c r="I63" s="141">
        <v>311</v>
      </c>
      <c r="J63" s="137" t="s">
        <v>37</v>
      </c>
      <c r="K63" s="146">
        <v>1150000</v>
      </c>
      <c r="L63" s="146">
        <f>M63-K63</f>
        <v>-90000</v>
      </c>
      <c r="M63" s="146">
        <v>1060000</v>
      </c>
      <c r="N63" s="131">
        <f>AVERAGE(M63/K63)*100</f>
        <v>92.173913043478265</v>
      </c>
    </row>
    <row r="64" spans="1:14" s="88" customFormat="1" x14ac:dyDescent="0.2">
      <c r="A64" s="128">
        <v>1</v>
      </c>
      <c r="B64" s="128"/>
      <c r="C64" s="128"/>
      <c r="D64" s="128"/>
      <c r="E64" s="128"/>
      <c r="F64" s="128" t="s">
        <v>64</v>
      </c>
      <c r="G64" s="128" t="s">
        <v>64</v>
      </c>
      <c r="H64" s="129"/>
      <c r="I64" s="141">
        <v>312</v>
      </c>
      <c r="J64" s="137" t="s">
        <v>38</v>
      </c>
      <c r="K64" s="146">
        <v>70000</v>
      </c>
      <c r="L64" s="146">
        <f t="shared" ref="L64:L73" si="18">M64-K64</f>
        <v>-450</v>
      </c>
      <c r="M64" s="146">
        <v>69550</v>
      </c>
      <c r="N64" s="131">
        <f t="shared" ref="N64:N73" si="19">AVERAGE(M64/K64)*100</f>
        <v>99.357142857142861</v>
      </c>
    </row>
    <row r="65" spans="1:14" s="88" customFormat="1" x14ac:dyDescent="0.2">
      <c r="A65" s="128">
        <v>1</v>
      </c>
      <c r="B65" s="128"/>
      <c r="C65" s="128"/>
      <c r="D65" s="128"/>
      <c r="E65" s="128"/>
      <c r="F65" s="128" t="s">
        <v>64</v>
      </c>
      <c r="G65" s="128" t="s">
        <v>64</v>
      </c>
      <c r="H65" s="129"/>
      <c r="I65" s="141">
        <v>313</v>
      </c>
      <c r="J65" s="137" t="s">
        <v>39</v>
      </c>
      <c r="K65" s="146">
        <v>174000</v>
      </c>
      <c r="L65" s="146">
        <f t="shared" si="18"/>
        <v>-3000</v>
      </c>
      <c r="M65" s="272">
        <v>171000</v>
      </c>
      <c r="N65" s="131">
        <f t="shared" si="19"/>
        <v>98.275862068965509</v>
      </c>
    </row>
    <row r="66" spans="1:14" s="88" customFormat="1" x14ac:dyDescent="0.2">
      <c r="A66" s="128"/>
      <c r="B66" s="128"/>
      <c r="C66" s="128"/>
      <c r="D66" s="128"/>
      <c r="E66" s="128"/>
      <c r="F66" s="128" t="s">
        <v>64</v>
      </c>
      <c r="G66" s="128" t="s">
        <v>64</v>
      </c>
      <c r="H66" s="129"/>
      <c r="I66" s="141">
        <v>32</v>
      </c>
      <c r="J66" s="137" t="s">
        <v>40</v>
      </c>
      <c r="K66" s="142">
        <f>SUM(K67:K71)</f>
        <v>945000</v>
      </c>
      <c r="L66" s="272">
        <f>SUM(L67:L71)</f>
        <v>124261</v>
      </c>
      <c r="M66" s="272">
        <f>SUM(M67:M71)</f>
        <v>1069261</v>
      </c>
      <c r="N66" s="131">
        <f t="shared" si="19"/>
        <v>113.14931216931217</v>
      </c>
    </row>
    <row r="67" spans="1:14" s="88" customFormat="1" x14ac:dyDescent="0.2">
      <c r="A67" s="128">
        <v>1</v>
      </c>
      <c r="B67" s="128"/>
      <c r="C67" s="128"/>
      <c r="D67" s="128"/>
      <c r="E67" s="128"/>
      <c r="F67" s="128" t="s">
        <v>64</v>
      </c>
      <c r="G67" s="128" t="s">
        <v>64</v>
      </c>
      <c r="H67" s="129"/>
      <c r="I67" s="141">
        <v>321</v>
      </c>
      <c r="J67" s="137" t="s">
        <v>41</v>
      </c>
      <c r="K67" s="146">
        <v>71000</v>
      </c>
      <c r="L67" s="146">
        <f t="shared" si="18"/>
        <v>-5118</v>
      </c>
      <c r="M67" s="146">
        <v>65882</v>
      </c>
      <c r="N67" s="131">
        <f t="shared" si="19"/>
        <v>92.791549295774644</v>
      </c>
    </row>
    <row r="68" spans="1:14" s="88" customFormat="1" x14ac:dyDescent="0.2">
      <c r="A68" s="128">
        <v>1</v>
      </c>
      <c r="B68" s="128"/>
      <c r="C68" s="128"/>
      <c r="D68" s="128"/>
      <c r="E68" s="128"/>
      <c r="F68" s="128" t="s">
        <v>64</v>
      </c>
      <c r="G68" s="128" t="s">
        <v>64</v>
      </c>
      <c r="H68" s="129"/>
      <c r="I68" s="141">
        <v>322</v>
      </c>
      <c r="J68" s="137" t="s">
        <v>42</v>
      </c>
      <c r="K68" s="146">
        <v>215000</v>
      </c>
      <c r="L68" s="146">
        <f t="shared" si="18"/>
        <v>12779</v>
      </c>
      <c r="M68" s="146">
        <v>227779</v>
      </c>
      <c r="N68" s="131">
        <f t="shared" si="19"/>
        <v>105.94372093023256</v>
      </c>
    </row>
    <row r="69" spans="1:14" s="121" customFormat="1" x14ac:dyDescent="0.2">
      <c r="A69" s="128">
        <v>1</v>
      </c>
      <c r="B69" s="128"/>
      <c r="C69" s="128"/>
      <c r="D69" s="128"/>
      <c r="E69" s="128"/>
      <c r="F69" s="128" t="s">
        <v>64</v>
      </c>
      <c r="G69" s="128" t="s">
        <v>64</v>
      </c>
      <c r="H69" s="129"/>
      <c r="I69" s="141">
        <v>323</v>
      </c>
      <c r="J69" s="137" t="s">
        <v>43</v>
      </c>
      <c r="K69" s="146">
        <v>557000</v>
      </c>
      <c r="L69" s="146">
        <f t="shared" si="18"/>
        <v>148000</v>
      </c>
      <c r="M69" s="146">
        <v>705000</v>
      </c>
      <c r="N69" s="131">
        <f t="shared" si="19"/>
        <v>126.57091561938958</v>
      </c>
    </row>
    <row r="70" spans="1:14" s="121" customFormat="1" x14ac:dyDescent="0.2">
      <c r="A70" s="128">
        <v>1</v>
      </c>
      <c r="B70" s="128"/>
      <c r="C70" s="128"/>
      <c r="D70" s="128"/>
      <c r="E70" s="128"/>
      <c r="F70" s="128"/>
      <c r="G70" s="128"/>
      <c r="H70" s="129"/>
      <c r="I70" s="141">
        <v>324</v>
      </c>
      <c r="J70" s="147" t="s">
        <v>44</v>
      </c>
      <c r="K70" s="146">
        <v>10000</v>
      </c>
      <c r="L70" s="146">
        <f t="shared" si="18"/>
        <v>-8400</v>
      </c>
      <c r="M70" s="146">
        <v>1600</v>
      </c>
      <c r="N70" s="131">
        <f t="shared" si="19"/>
        <v>16</v>
      </c>
    </row>
    <row r="71" spans="1:14" s="88" customFormat="1" x14ac:dyDescent="0.2">
      <c r="A71" s="128">
        <v>1</v>
      </c>
      <c r="B71" s="128"/>
      <c r="C71" s="128"/>
      <c r="D71" s="128"/>
      <c r="E71" s="128"/>
      <c r="F71" s="128" t="s">
        <v>64</v>
      </c>
      <c r="G71" s="128" t="s">
        <v>64</v>
      </c>
      <c r="H71" s="129"/>
      <c r="I71" s="141">
        <v>329</v>
      </c>
      <c r="J71" s="137" t="s">
        <v>45</v>
      </c>
      <c r="K71" s="146">
        <v>92000</v>
      </c>
      <c r="L71" s="146">
        <f t="shared" si="18"/>
        <v>-23000</v>
      </c>
      <c r="M71" s="146">
        <v>69000</v>
      </c>
      <c r="N71" s="131">
        <f t="shared" si="19"/>
        <v>75</v>
      </c>
    </row>
    <row r="72" spans="1:14" s="88" customFormat="1" x14ac:dyDescent="0.2">
      <c r="A72" s="128"/>
      <c r="B72" s="128"/>
      <c r="C72" s="128"/>
      <c r="D72" s="128"/>
      <c r="E72" s="128"/>
      <c r="F72" s="128" t="s">
        <v>64</v>
      </c>
      <c r="G72" s="128" t="s">
        <v>64</v>
      </c>
      <c r="H72" s="129"/>
      <c r="I72" s="141">
        <v>34</v>
      </c>
      <c r="J72" s="137" t="s">
        <v>46</v>
      </c>
      <c r="K72" s="142">
        <v>32000</v>
      </c>
      <c r="L72" s="272">
        <f>SUM(L73)</f>
        <v>-1000</v>
      </c>
      <c r="M72" s="272">
        <f>SUM(M73)</f>
        <v>31000</v>
      </c>
      <c r="N72" s="131">
        <f t="shared" si="19"/>
        <v>96.875</v>
      </c>
    </row>
    <row r="73" spans="1:14" s="88" customFormat="1" x14ac:dyDescent="0.2">
      <c r="A73" s="128">
        <v>1</v>
      </c>
      <c r="B73" s="128"/>
      <c r="C73" s="128"/>
      <c r="D73" s="128"/>
      <c r="E73" s="128"/>
      <c r="F73" s="128" t="s">
        <v>64</v>
      </c>
      <c r="G73" s="128" t="s">
        <v>64</v>
      </c>
      <c r="H73" s="129"/>
      <c r="I73" s="141">
        <v>343</v>
      </c>
      <c r="J73" s="137" t="s">
        <v>47</v>
      </c>
      <c r="K73" s="132">
        <v>32000</v>
      </c>
      <c r="L73" s="146">
        <f t="shared" si="18"/>
        <v>-1000</v>
      </c>
      <c r="M73" s="132">
        <v>31000</v>
      </c>
      <c r="N73" s="131">
        <f t="shared" si="19"/>
        <v>96.875</v>
      </c>
    </row>
    <row r="74" spans="1:14" s="88" customFormat="1" x14ac:dyDescent="0.2">
      <c r="A74" s="179">
        <v>1</v>
      </c>
      <c r="B74" s="179">
        <v>2</v>
      </c>
      <c r="C74" s="179"/>
      <c r="D74" s="179"/>
      <c r="E74" s="179"/>
      <c r="F74" s="179" t="s">
        <v>91</v>
      </c>
      <c r="G74" s="179" t="s">
        <v>91</v>
      </c>
      <c r="H74" s="180" t="s">
        <v>104</v>
      </c>
      <c r="I74" s="193" t="s">
        <v>218</v>
      </c>
      <c r="J74" s="181" t="s">
        <v>318</v>
      </c>
      <c r="K74" s="182">
        <v>260000</v>
      </c>
      <c r="L74" s="270">
        <f>SUM(L75)</f>
        <v>-5200</v>
      </c>
      <c r="M74" s="270">
        <f>SUM(M75)</f>
        <v>254800</v>
      </c>
      <c r="N74" s="183">
        <f>AVERAGE(M74/K74)*100</f>
        <v>98</v>
      </c>
    </row>
    <row r="75" spans="1:14" s="88" customFormat="1" x14ac:dyDescent="0.2">
      <c r="A75" s="128"/>
      <c r="B75" s="128"/>
      <c r="C75" s="128"/>
      <c r="D75" s="128"/>
      <c r="E75" s="128"/>
      <c r="F75" s="128" t="s">
        <v>64</v>
      </c>
      <c r="G75" s="128" t="s">
        <v>64</v>
      </c>
      <c r="H75" s="129"/>
      <c r="I75" s="141">
        <v>42</v>
      </c>
      <c r="J75" s="147" t="s">
        <v>58</v>
      </c>
      <c r="K75" s="130">
        <f t="shared" ref="K75" si="20">SUM(K76:K78)</f>
        <v>260000</v>
      </c>
      <c r="L75" s="272">
        <f>SUM(L76:L78)</f>
        <v>-5200</v>
      </c>
      <c r="M75" s="272">
        <f>SUM(M76:M78)</f>
        <v>254800</v>
      </c>
      <c r="N75" s="131">
        <f>AVERAGE(M75/K75)*100</f>
        <v>98</v>
      </c>
    </row>
    <row r="76" spans="1:14" s="88" customFormat="1" x14ac:dyDescent="0.2">
      <c r="A76" s="128">
        <v>1</v>
      </c>
      <c r="B76" s="128"/>
      <c r="C76" s="128"/>
      <c r="D76" s="128"/>
      <c r="E76" s="128"/>
      <c r="F76" s="128"/>
      <c r="G76" s="128"/>
      <c r="H76" s="129"/>
      <c r="I76" s="141">
        <v>422</v>
      </c>
      <c r="J76" s="147" t="s">
        <v>483</v>
      </c>
      <c r="K76" s="130">
        <v>50000</v>
      </c>
      <c r="L76" s="146">
        <f t="shared" ref="L76:L78" si="21">M76-K76</f>
        <v>-6900</v>
      </c>
      <c r="M76" s="130">
        <v>43100</v>
      </c>
      <c r="N76" s="131">
        <f>AVERAGE(M76/K76)*100</f>
        <v>86.2</v>
      </c>
    </row>
    <row r="77" spans="1:14" s="88" customFormat="1" x14ac:dyDescent="0.2">
      <c r="A77" s="128">
        <v>1</v>
      </c>
      <c r="B77" s="128">
        <v>2</v>
      </c>
      <c r="C77" s="128"/>
      <c r="D77" s="128"/>
      <c r="E77" s="128"/>
      <c r="F77" s="128"/>
      <c r="G77" s="128"/>
      <c r="H77" s="129"/>
      <c r="I77" s="141">
        <v>423</v>
      </c>
      <c r="J77" s="147" t="s">
        <v>503</v>
      </c>
      <c r="K77" s="130">
        <v>150000</v>
      </c>
      <c r="L77" s="146">
        <f t="shared" si="21"/>
        <v>-1300</v>
      </c>
      <c r="M77" s="130">
        <v>148700</v>
      </c>
      <c r="N77" s="131">
        <f t="shared" ref="N77:N78" si="22">AVERAGE(M77/K77)*100</f>
        <v>99.133333333333326</v>
      </c>
    </row>
    <row r="78" spans="1:14" s="88" customFormat="1" x14ac:dyDescent="0.2">
      <c r="A78" s="128">
        <v>1</v>
      </c>
      <c r="B78" s="128"/>
      <c r="C78" s="128"/>
      <c r="D78" s="128"/>
      <c r="E78" s="128"/>
      <c r="F78" s="128"/>
      <c r="G78" s="128"/>
      <c r="H78" s="129"/>
      <c r="I78" s="141">
        <v>426</v>
      </c>
      <c r="J78" s="147" t="s">
        <v>484</v>
      </c>
      <c r="K78" s="130">
        <v>60000</v>
      </c>
      <c r="L78" s="146">
        <f t="shared" si="21"/>
        <v>3000</v>
      </c>
      <c r="M78" s="130">
        <v>63000</v>
      </c>
      <c r="N78" s="131">
        <f t="shared" si="22"/>
        <v>105</v>
      </c>
    </row>
    <row r="79" spans="1:14" s="88" customFormat="1" x14ac:dyDescent="0.2">
      <c r="A79" s="173"/>
      <c r="B79" s="173"/>
      <c r="C79" s="173"/>
      <c r="D79" s="173"/>
      <c r="E79" s="173"/>
      <c r="F79" s="173"/>
      <c r="G79" s="173"/>
      <c r="H79" s="174"/>
      <c r="I79" s="178" t="s">
        <v>219</v>
      </c>
      <c r="J79" s="176"/>
      <c r="K79" s="176">
        <f t="shared" ref="K79" si="23">SUM(K80+K160)</f>
        <v>8719000</v>
      </c>
      <c r="L79" s="268">
        <f>SUM(L80+L160)</f>
        <v>-939785</v>
      </c>
      <c r="M79" s="268">
        <f>SUM(M80+M160)</f>
        <v>7779215</v>
      </c>
      <c r="N79" s="177">
        <f>AVERAGE(M79/K79)*100</f>
        <v>89.221413006078677</v>
      </c>
    </row>
    <row r="80" spans="1:14" s="88" customFormat="1" x14ac:dyDescent="0.2">
      <c r="A80" s="173"/>
      <c r="B80" s="173"/>
      <c r="C80" s="173"/>
      <c r="D80" s="173"/>
      <c r="E80" s="173"/>
      <c r="F80" s="173"/>
      <c r="G80" s="173"/>
      <c r="H80" s="174"/>
      <c r="I80" s="178" t="s">
        <v>220</v>
      </c>
      <c r="J80" s="176"/>
      <c r="K80" s="176">
        <f t="shared" ref="K80" si="24">SUM(K83+K115+K128+K144)</f>
        <v>4172000</v>
      </c>
      <c r="L80" s="268">
        <f>SUM(L83+L115+L128+L144)</f>
        <v>168015</v>
      </c>
      <c r="M80" s="268">
        <f>SUM(M83+M115+M128+M144)</f>
        <v>4340015</v>
      </c>
      <c r="N80" s="177">
        <f t="shared" ref="N80:N82" si="25">AVERAGE(M80/K80)*100</f>
        <v>104.02720517737296</v>
      </c>
    </row>
    <row r="81" spans="1:14" s="88" customFormat="1" x14ac:dyDescent="0.2">
      <c r="A81" s="173"/>
      <c r="B81" s="173"/>
      <c r="C81" s="173"/>
      <c r="D81" s="173"/>
      <c r="E81" s="173"/>
      <c r="F81" s="173"/>
      <c r="G81" s="173"/>
      <c r="H81" s="208" t="s">
        <v>131</v>
      </c>
      <c r="I81" s="178" t="s">
        <v>244</v>
      </c>
      <c r="J81" s="176"/>
      <c r="K81" s="176">
        <f t="shared" ref="K81" si="26">SUM(K102+K129+K132+K135+K138+K141)</f>
        <v>405000</v>
      </c>
      <c r="L81" s="268">
        <f>SUM(L102+L129+L132+L135+L138+L141)</f>
        <v>20000</v>
      </c>
      <c r="M81" s="268">
        <f>SUM(M102+M129+M132+M135+M138+M141)</f>
        <v>425000</v>
      </c>
      <c r="N81" s="177">
        <f t="shared" si="25"/>
        <v>104.93827160493827</v>
      </c>
    </row>
    <row r="82" spans="1:14" s="88" customFormat="1" x14ac:dyDescent="0.2">
      <c r="A82" s="173"/>
      <c r="B82" s="173"/>
      <c r="C82" s="173"/>
      <c r="D82" s="173"/>
      <c r="E82" s="173"/>
      <c r="F82" s="173"/>
      <c r="G82" s="173"/>
      <c r="H82" s="208" t="s">
        <v>116</v>
      </c>
      <c r="I82" s="178" t="s">
        <v>221</v>
      </c>
      <c r="J82" s="209"/>
      <c r="K82" s="176">
        <f>SUM(K84+K87+K90+K93+K96+K99+K105+K108+K111)</f>
        <v>3220000</v>
      </c>
      <c r="L82" s="268">
        <f>SUM(L84+L87+L90+L93+L96+L99+L105+L108+L111)</f>
        <v>195000</v>
      </c>
      <c r="M82" s="268">
        <f>SUM(M84+M87+M90+M93+M96+M99+M105+M108+M111)</f>
        <v>3415000</v>
      </c>
      <c r="N82" s="177">
        <f t="shared" si="25"/>
        <v>106.055900621118</v>
      </c>
    </row>
    <row r="83" spans="1:14" s="88" customFormat="1" x14ac:dyDescent="0.2">
      <c r="A83" s="199">
        <v>1</v>
      </c>
      <c r="B83" s="199"/>
      <c r="C83" s="199">
        <v>3</v>
      </c>
      <c r="D83" s="199"/>
      <c r="E83" s="199"/>
      <c r="F83" s="199">
        <v>6</v>
      </c>
      <c r="G83" s="199" t="s">
        <v>91</v>
      </c>
      <c r="H83" s="200"/>
      <c r="I83" s="201" t="s">
        <v>113</v>
      </c>
      <c r="J83" s="202" t="s">
        <v>222</v>
      </c>
      <c r="K83" s="203">
        <f>SUM(K84+K87+K90+K93+K96+K99+K102+K105+K108+K111)</f>
        <v>3240000</v>
      </c>
      <c r="L83" s="271">
        <f>SUM(L84+L87+L90+L93+L96+L99+L102+L105+L108+L111)</f>
        <v>195000</v>
      </c>
      <c r="M83" s="271">
        <f>SUM(M84+M87+M90+M93+M96+M99+M102+M105+M108+M111)</f>
        <v>3435000</v>
      </c>
      <c r="N83" s="189">
        <f t="shared" ref="N83:N113" si="27">AVERAGE(M83/K83)*100</f>
        <v>106.0185185185185</v>
      </c>
    </row>
    <row r="84" spans="1:14" s="88" customFormat="1" x14ac:dyDescent="0.2">
      <c r="A84" s="179">
        <v>1</v>
      </c>
      <c r="B84" s="179"/>
      <c r="C84" s="179">
        <v>3</v>
      </c>
      <c r="D84" s="179"/>
      <c r="E84" s="179"/>
      <c r="F84" s="179" t="s">
        <v>91</v>
      </c>
      <c r="G84" s="179" t="s">
        <v>91</v>
      </c>
      <c r="H84" s="193" t="s">
        <v>119</v>
      </c>
      <c r="I84" s="180" t="s">
        <v>114</v>
      </c>
      <c r="J84" s="181" t="s">
        <v>472</v>
      </c>
      <c r="K84" s="182">
        <v>400000</v>
      </c>
      <c r="L84" s="270">
        <f>SUM(L85)</f>
        <v>0</v>
      </c>
      <c r="M84" s="270">
        <f>SUM(M85)</f>
        <v>400000</v>
      </c>
      <c r="N84" s="183">
        <f t="shared" si="27"/>
        <v>100</v>
      </c>
    </row>
    <row r="85" spans="1:14" s="88" customFormat="1" x14ac:dyDescent="0.2">
      <c r="A85" s="128"/>
      <c r="B85" s="128"/>
      <c r="C85" s="128"/>
      <c r="D85" s="128"/>
      <c r="E85" s="128"/>
      <c r="F85" s="128" t="s">
        <v>64</v>
      </c>
      <c r="G85" s="128" t="s">
        <v>64</v>
      </c>
      <c r="H85" s="129"/>
      <c r="I85" s="141">
        <v>32</v>
      </c>
      <c r="J85" s="137" t="s">
        <v>40</v>
      </c>
      <c r="K85" s="130">
        <v>400000</v>
      </c>
      <c r="L85" s="272">
        <f>SUM(L86)</f>
        <v>0</v>
      </c>
      <c r="M85" s="272">
        <f>SUM(M86)</f>
        <v>400000</v>
      </c>
      <c r="N85" s="131">
        <f t="shared" si="27"/>
        <v>100</v>
      </c>
    </row>
    <row r="86" spans="1:14" s="88" customFormat="1" x14ac:dyDescent="0.2">
      <c r="A86" s="128">
        <v>1</v>
      </c>
      <c r="B86" s="128"/>
      <c r="C86" s="128">
        <v>3</v>
      </c>
      <c r="D86" s="128"/>
      <c r="E86" s="128"/>
      <c r="F86" s="128" t="s">
        <v>64</v>
      </c>
      <c r="G86" s="128" t="s">
        <v>64</v>
      </c>
      <c r="H86" s="129"/>
      <c r="I86" s="141">
        <v>323</v>
      </c>
      <c r="J86" s="137" t="s">
        <v>43</v>
      </c>
      <c r="K86" s="132">
        <v>400000</v>
      </c>
      <c r="L86" s="146">
        <f t="shared" ref="L86" si="28">M86-K86</f>
        <v>0</v>
      </c>
      <c r="M86" s="132">
        <v>400000</v>
      </c>
      <c r="N86" s="131">
        <f t="shared" si="27"/>
        <v>100</v>
      </c>
    </row>
    <row r="87" spans="1:14" s="88" customFormat="1" x14ac:dyDescent="0.2">
      <c r="A87" s="179">
        <v>1</v>
      </c>
      <c r="B87" s="179"/>
      <c r="C87" s="179"/>
      <c r="D87" s="179"/>
      <c r="E87" s="179"/>
      <c r="F87" s="179" t="s">
        <v>91</v>
      </c>
      <c r="G87" s="179" t="s">
        <v>91</v>
      </c>
      <c r="H87" s="193" t="s">
        <v>122</v>
      </c>
      <c r="I87" s="193" t="s">
        <v>224</v>
      </c>
      <c r="J87" s="181" t="s">
        <v>223</v>
      </c>
      <c r="K87" s="182">
        <v>100000</v>
      </c>
      <c r="L87" s="270">
        <f>SUM(L88)</f>
        <v>50000</v>
      </c>
      <c r="M87" s="270">
        <f>SUM(M88)</f>
        <v>150000</v>
      </c>
      <c r="N87" s="183">
        <f t="shared" si="27"/>
        <v>150</v>
      </c>
    </row>
    <row r="88" spans="1:14" s="88" customFormat="1" x14ac:dyDescent="0.2">
      <c r="A88" s="128"/>
      <c r="B88" s="128"/>
      <c r="C88" s="128"/>
      <c r="D88" s="128"/>
      <c r="E88" s="128"/>
      <c r="F88" s="128" t="s">
        <v>64</v>
      </c>
      <c r="G88" s="128" t="s">
        <v>64</v>
      </c>
      <c r="H88" s="129"/>
      <c r="I88" s="141">
        <v>32</v>
      </c>
      <c r="J88" s="137" t="s">
        <v>40</v>
      </c>
      <c r="K88" s="130">
        <v>100000</v>
      </c>
      <c r="L88" s="272">
        <f>SUM(L89)</f>
        <v>50000</v>
      </c>
      <c r="M88" s="272">
        <f>SUM(M89)</f>
        <v>150000</v>
      </c>
      <c r="N88" s="131">
        <f t="shared" si="27"/>
        <v>150</v>
      </c>
    </row>
    <row r="89" spans="1:14" s="88" customFormat="1" x14ac:dyDescent="0.2">
      <c r="A89" s="128">
        <v>1</v>
      </c>
      <c r="B89" s="128"/>
      <c r="C89" s="128"/>
      <c r="D89" s="128"/>
      <c r="E89" s="128"/>
      <c r="F89" s="128" t="s">
        <v>64</v>
      </c>
      <c r="G89" s="128" t="s">
        <v>64</v>
      </c>
      <c r="H89" s="129"/>
      <c r="I89" s="141">
        <v>323</v>
      </c>
      <c r="J89" s="137" t="s">
        <v>43</v>
      </c>
      <c r="K89" s="130">
        <v>100000</v>
      </c>
      <c r="L89" s="146">
        <f t="shared" ref="L89" si="29">M89-K89</f>
        <v>50000</v>
      </c>
      <c r="M89" s="130">
        <v>150000</v>
      </c>
      <c r="N89" s="131">
        <f t="shared" si="27"/>
        <v>150</v>
      </c>
    </row>
    <row r="90" spans="1:14" s="121" customFormat="1" x14ac:dyDescent="0.2">
      <c r="A90" s="179"/>
      <c r="B90" s="179"/>
      <c r="C90" s="179">
        <v>3</v>
      </c>
      <c r="D90" s="179"/>
      <c r="E90" s="179"/>
      <c r="F90" s="179" t="s">
        <v>91</v>
      </c>
      <c r="G90" s="179" t="s">
        <v>91</v>
      </c>
      <c r="H90" s="193" t="s">
        <v>122</v>
      </c>
      <c r="I90" s="193" t="s">
        <v>225</v>
      </c>
      <c r="J90" s="181" t="s">
        <v>226</v>
      </c>
      <c r="K90" s="182">
        <v>900000</v>
      </c>
      <c r="L90" s="270">
        <f>SUM(L91)</f>
        <v>0</v>
      </c>
      <c r="M90" s="270">
        <f>SUM(M91)</f>
        <v>900000</v>
      </c>
      <c r="N90" s="183">
        <f t="shared" si="27"/>
        <v>100</v>
      </c>
    </row>
    <row r="91" spans="1:14" s="121" customFormat="1" x14ac:dyDescent="0.2">
      <c r="A91" s="128"/>
      <c r="B91" s="128"/>
      <c r="C91" s="128"/>
      <c r="D91" s="128"/>
      <c r="E91" s="128"/>
      <c r="F91" s="128" t="s">
        <v>64</v>
      </c>
      <c r="G91" s="128" t="s">
        <v>64</v>
      </c>
      <c r="H91" s="129"/>
      <c r="I91" s="141">
        <v>32</v>
      </c>
      <c r="J91" s="137" t="s">
        <v>40</v>
      </c>
      <c r="K91" s="130">
        <v>900000</v>
      </c>
      <c r="L91" s="272">
        <f>SUM(L92)</f>
        <v>0</v>
      </c>
      <c r="M91" s="272">
        <f>SUM(M92)</f>
        <v>900000</v>
      </c>
      <c r="N91" s="131">
        <f t="shared" si="27"/>
        <v>100</v>
      </c>
    </row>
    <row r="92" spans="1:14" s="121" customFormat="1" x14ac:dyDescent="0.2">
      <c r="A92" s="128"/>
      <c r="B92" s="128"/>
      <c r="C92" s="128">
        <v>3</v>
      </c>
      <c r="D92" s="128"/>
      <c r="E92" s="128"/>
      <c r="F92" s="128" t="s">
        <v>64</v>
      </c>
      <c r="G92" s="128" t="s">
        <v>64</v>
      </c>
      <c r="H92" s="129"/>
      <c r="I92" s="141">
        <v>322</v>
      </c>
      <c r="J92" s="147" t="s">
        <v>485</v>
      </c>
      <c r="K92" s="132">
        <v>900000</v>
      </c>
      <c r="L92" s="146">
        <f t="shared" ref="L92" si="30">M92-K92</f>
        <v>0</v>
      </c>
      <c r="M92" s="132">
        <v>900000</v>
      </c>
      <c r="N92" s="131">
        <f t="shared" si="27"/>
        <v>100</v>
      </c>
    </row>
    <row r="93" spans="1:14" s="121" customFormat="1" x14ac:dyDescent="0.2">
      <c r="A93" s="179">
        <v>1</v>
      </c>
      <c r="B93" s="179"/>
      <c r="C93" s="179"/>
      <c r="D93" s="179"/>
      <c r="E93" s="179"/>
      <c r="F93" s="179" t="s">
        <v>91</v>
      </c>
      <c r="G93" s="179" t="s">
        <v>91</v>
      </c>
      <c r="H93" s="193" t="s">
        <v>122</v>
      </c>
      <c r="I93" s="193" t="s">
        <v>227</v>
      </c>
      <c r="J93" s="181" t="s">
        <v>228</v>
      </c>
      <c r="K93" s="182">
        <v>80000</v>
      </c>
      <c r="L93" s="270">
        <f>SUM(L94)</f>
        <v>0</v>
      </c>
      <c r="M93" s="270">
        <f>SUM(M94)</f>
        <v>80000</v>
      </c>
      <c r="N93" s="183">
        <f t="shared" si="27"/>
        <v>100</v>
      </c>
    </row>
    <row r="94" spans="1:14" s="121" customFormat="1" x14ac:dyDescent="0.2">
      <c r="A94" s="128"/>
      <c r="B94" s="128"/>
      <c r="C94" s="128"/>
      <c r="D94" s="128"/>
      <c r="E94" s="128"/>
      <c r="F94" s="128" t="s">
        <v>64</v>
      </c>
      <c r="G94" s="128" t="s">
        <v>64</v>
      </c>
      <c r="H94" s="129"/>
      <c r="I94" s="141">
        <v>32</v>
      </c>
      <c r="J94" s="137" t="s">
        <v>40</v>
      </c>
      <c r="K94" s="130">
        <v>80000</v>
      </c>
      <c r="L94" s="274">
        <f>SUM(L95)</f>
        <v>0</v>
      </c>
      <c r="M94" s="274">
        <f>SUM(M95)</f>
        <v>80000</v>
      </c>
      <c r="N94" s="131">
        <f t="shared" si="27"/>
        <v>100</v>
      </c>
    </row>
    <row r="95" spans="1:14" s="121" customFormat="1" x14ac:dyDescent="0.2">
      <c r="A95" s="128">
        <v>1</v>
      </c>
      <c r="B95" s="128"/>
      <c r="C95" s="128"/>
      <c r="D95" s="128"/>
      <c r="E95" s="128"/>
      <c r="F95" s="128" t="s">
        <v>64</v>
      </c>
      <c r="G95" s="128" t="s">
        <v>64</v>
      </c>
      <c r="H95" s="129"/>
      <c r="I95" s="141">
        <v>329</v>
      </c>
      <c r="J95" s="147" t="s">
        <v>482</v>
      </c>
      <c r="K95" s="132">
        <v>80000</v>
      </c>
      <c r="L95" s="146">
        <f t="shared" ref="L95" si="31">M95-K95</f>
        <v>0</v>
      </c>
      <c r="M95" s="132">
        <v>80000</v>
      </c>
      <c r="N95" s="131">
        <f t="shared" si="27"/>
        <v>100</v>
      </c>
    </row>
    <row r="96" spans="1:14" s="121" customFormat="1" x14ac:dyDescent="0.2">
      <c r="A96" s="179">
        <v>1</v>
      </c>
      <c r="B96" s="179"/>
      <c r="C96" s="179">
        <v>3</v>
      </c>
      <c r="D96" s="179"/>
      <c r="E96" s="179"/>
      <c r="F96" s="179">
        <v>6</v>
      </c>
      <c r="G96" s="179" t="s">
        <v>91</v>
      </c>
      <c r="H96" s="193" t="s">
        <v>119</v>
      </c>
      <c r="I96" s="193" t="s">
        <v>229</v>
      </c>
      <c r="J96" s="181" t="s">
        <v>230</v>
      </c>
      <c r="K96" s="182">
        <v>1100000</v>
      </c>
      <c r="L96" s="270">
        <f>SUM(L97)</f>
        <v>50000</v>
      </c>
      <c r="M96" s="270">
        <f>SUM(M97)</f>
        <v>1150000</v>
      </c>
      <c r="N96" s="183">
        <f t="shared" si="27"/>
        <v>104.54545454545455</v>
      </c>
    </row>
    <row r="97" spans="1:14" s="88" customFormat="1" x14ac:dyDescent="0.2">
      <c r="A97" s="128"/>
      <c r="B97" s="128"/>
      <c r="C97" s="128"/>
      <c r="D97" s="128"/>
      <c r="E97" s="128"/>
      <c r="F97" s="128" t="s">
        <v>64</v>
      </c>
      <c r="G97" s="128" t="s">
        <v>64</v>
      </c>
      <c r="H97" s="129"/>
      <c r="I97" s="141">
        <v>32</v>
      </c>
      <c r="J97" s="137" t="s">
        <v>40</v>
      </c>
      <c r="K97" s="130">
        <v>1100000</v>
      </c>
      <c r="L97" s="272">
        <f>SUM(L98)</f>
        <v>50000</v>
      </c>
      <c r="M97" s="272">
        <f>SUM(M98)</f>
        <v>1150000</v>
      </c>
      <c r="N97" s="131">
        <f t="shared" si="27"/>
        <v>104.54545454545455</v>
      </c>
    </row>
    <row r="98" spans="1:14" s="88" customFormat="1" x14ac:dyDescent="0.2">
      <c r="A98" s="128">
        <v>1</v>
      </c>
      <c r="B98" s="128"/>
      <c r="C98" s="128">
        <v>3</v>
      </c>
      <c r="D98" s="128"/>
      <c r="E98" s="128"/>
      <c r="F98" s="128">
        <v>6</v>
      </c>
      <c r="G98" s="128" t="s">
        <v>64</v>
      </c>
      <c r="H98" s="129"/>
      <c r="I98" s="141">
        <v>323</v>
      </c>
      <c r="J98" s="137" t="s">
        <v>43</v>
      </c>
      <c r="K98" s="132">
        <v>1100000</v>
      </c>
      <c r="L98" s="146">
        <f t="shared" ref="L98" si="32">M98-K98</f>
        <v>50000</v>
      </c>
      <c r="M98" s="132">
        <v>1150000</v>
      </c>
      <c r="N98" s="131">
        <f t="shared" si="27"/>
        <v>104.54545454545455</v>
      </c>
    </row>
    <row r="99" spans="1:14" s="88" customFormat="1" x14ac:dyDescent="0.2">
      <c r="A99" s="179">
        <v>1</v>
      </c>
      <c r="B99" s="179"/>
      <c r="C99" s="179"/>
      <c r="D99" s="179"/>
      <c r="E99" s="179"/>
      <c r="F99" s="179" t="s">
        <v>91</v>
      </c>
      <c r="G99" s="179" t="s">
        <v>91</v>
      </c>
      <c r="H99" s="193" t="s">
        <v>119</v>
      </c>
      <c r="I99" s="193" t="s">
        <v>231</v>
      </c>
      <c r="J99" s="181" t="s">
        <v>232</v>
      </c>
      <c r="K99" s="182">
        <v>550000</v>
      </c>
      <c r="L99" s="270">
        <f>SUM(L100)</f>
        <v>100000</v>
      </c>
      <c r="M99" s="270">
        <f>SUM(M100)</f>
        <v>650000</v>
      </c>
      <c r="N99" s="183">
        <f t="shared" si="27"/>
        <v>118.18181818181819</v>
      </c>
    </row>
    <row r="100" spans="1:14" s="88" customFormat="1" x14ac:dyDescent="0.2">
      <c r="A100" s="128"/>
      <c r="B100" s="128"/>
      <c r="C100" s="128"/>
      <c r="D100" s="128"/>
      <c r="E100" s="128"/>
      <c r="F100" s="128" t="s">
        <v>64</v>
      </c>
      <c r="G100" s="128" t="s">
        <v>64</v>
      </c>
      <c r="H100" s="129"/>
      <c r="I100" s="141">
        <v>32</v>
      </c>
      <c r="J100" s="137" t="s">
        <v>40</v>
      </c>
      <c r="K100" s="130">
        <v>550000</v>
      </c>
      <c r="L100" s="272">
        <f>SUM(L101)</f>
        <v>100000</v>
      </c>
      <c r="M100" s="272">
        <f>SUM(M101)</f>
        <v>650000</v>
      </c>
      <c r="N100" s="131">
        <f t="shared" si="27"/>
        <v>118.18181818181819</v>
      </c>
    </row>
    <row r="101" spans="1:14" s="88" customFormat="1" x14ac:dyDescent="0.2">
      <c r="A101" s="128">
        <v>1</v>
      </c>
      <c r="B101" s="128"/>
      <c r="C101" s="128"/>
      <c r="D101" s="128"/>
      <c r="E101" s="128"/>
      <c r="F101" s="128" t="s">
        <v>64</v>
      </c>
      <c r="G101" s="128" t="s">
        <v>64</v>
      </c>
      <c r="H101" s="129"/>
      <c r="I101" s="141">
        <v>323</v>
      </c>
      <c r="J101" s="137" t="s">
        <v>43</v>
      </c>
      <c r="K101" s="132">
        <v>550000</v>
      </c>
      <c r="L101" s="146">
        <f t="shared" ref="L101" si="33">M101-K101</f>
        <v>100000</v>
      </c>
      <c r="M101" s="132">
        <v>650000</v>
      </c>
      <c r="N101" s="131">
        <f t="shared" si="27"/>
        <v>118.18181818181819</v>
      </c>
    </row>
    <row r="102" spans="1:14" s="88" customFormat="1" x14ac:dyDescent="0.2">
      <c r="A102" s="179">
        <v>1</v>
      </c>
      <c r="B102" s="179"/>
      <c r="C102" s="179"/>
      <c r="D102" s="179"/>
      <c r="E102" s="179"/>
      <c r="F102" s="179" t="s">
        <v>91</v>
      </c>
      <c r="G102" s="179" t="s">
        <v>91</v>
      </c>
      <c r="H102" s="193" t="s">
        <v>124</v>
      </c>
      <c r="I102" s="193" t="s">
        <v>233</v>
      </c>
      <c r="J102" s="181" t="s">
        <v>234</v>
      </c>
      <c r="K102" s="182">
        <v>20000</v>
      </c>
      <c r="L102" s="270">
        <f>SUM(L103)</f>
        <v>0</v>
      </c>
      <c r="M102" s="270">
        <f>SUM(M103)</f>
        <v>20000</v>
      </c>
      <c r="N102" s="183">
        <f t="shared" si="27"/>
        <v>100</v>
      </c>
    </row>
    <row r="103" spans="1:14" s="88" customFormat="1" x14ac:dyDescent="0.2">
      <c r="A103" s="128"/>
      <c r="B103" s="128"/>
      <c r="C103" s="128"/>
      <c r="D103" s="128"/>
      <c r="E103" s="128"/>
      <c r="F103" s="128" t="s">
        <v>64</v>
      </c>
      <c r="G103" s="128" t="s">
        <v>64</v>
      </c>
      <c r="H103" s="129"/>
      <c r="I103" s="141">
        <v>32</v>
      </c>
      <c r="J103" s="137" t="s">
        <v>40</v>
      </c>
      <c r="K103" s="130">
        <v>20000</v>
      </c>
      <c r="L103" s="272">
        <f>SUM(L104)</f>
        <v>0</v>
      </c>
      <c r="M103" s="272">
        <f>SUM(M104)</f>
        <v>20000</v>
      </c>
      <c r="N103" s="131">
        <f t="shared" si="27"/>
        <v>100</v>
      </c>
    </row>
    <row r="104" spans="1:14" s="88" customFormat="1" x14ac:dyDescent="0.2">
      <c r="A104" s="128">
        <v>1</v>
      </c>
      <c r="B104" s="128"/>
      <c r="C104" s="128"/>
      <c r="D104" s="128"/>
      <c r="E104" s="128"/>
      <c r="F104" s="128" t="s">
        <v>64</v>
      </c>
      <c r="G104" s="128" t="s">
        <v>64</v>
      </c>
      <c r="H104" s="129"/>
      <c r="I104" s="141">
        <v>323</v>
      </c>
      <c r="J104" s="137" t="s">
        <v>43</v>
      </c>
      <c r="K104" s="132">
        <v>20000</v>
      </c>
      <c r="L104" s="146">
        <f t="shared" ref="L104" si="34">M104-K104</f>
        <v>0</v>
      </c>
      <c r="M104" s="272">
        <v>20000</v>
      </c>
      <c r="N104" s="131">
        <f t="shared" si="27"/>
        <v>100</v>
      </c>
    </row>
    <row r="105" spans="1:14" s="88" customFormat="1" x14ac:dyDescent="0.2">
      <c r="A105" s="179">
        <v>1</v>
      </c>
      <c r="B105" s="179"/>
      <c r="C105" s="179"/>
      <c r="D105" s="179"/>
      <c r="E105" s="179"/>
      <c r="F105" s="179" t="s">
        <v>91</v>
      </c>
      <c r="G105" s="179" t="s">
        <v>91</v>
      </c>
      <c r="H105" s="193" t="s">
        <v>119</v>
      </c>
      <c r="I105" s="193" t="s">
        <v>235</v>
      </c>
      <c r="J105" s="181" t="s">
        <v>236</v>
      </c>
      <c r="K105" s="182">
        <v>50000</v>
      </c>
      <c r="L105" s="270">
        <f>SUM(L106)</f>
        <v>0</v>
      </c>
      <c r="M105" s="270">
        <f>SUM(M106)</f>
        <v>50000</v>
      </c>
      <c r="N105" s="183">
        <f t="shared" si="27"/>
        <v>100</v>
      </c>
    </row>
    <row r="106" spans="1:14" s="88" customFormat="1" x14ac:dyDescent="0.2">
      <c r="A106" s="128"/>
      <c r="B106" s="128"/>
      <c r="C106" s="128"/>
      <c r="D106" s="128"/>
      <c r="E106" s="128"/>
      <c r="F106" s="128" t="s">
        <v>64</v>
      </c>
      <c r="G106" s="128" t="s">
        <v>64</v>
      </c>
      <c r="H106" s="129"/>
      <c r="I106" s="141">
        <v>32</v>
      </c>
      <c r="J106" s="137" t="s">
        <v>40</v>
      </c>
      <c r="K106" s="130">
        <v>50000</v>
      </c>
      <c r="L106" s="272">
        <f>SUM(L107)</f>
        <v>0</v>
      </c>
      <c r="M106" s="272">
        <f>SUM(M107)</f>
        <v>50000</v>
      </c>
      <c r="N106" s="131">
        <f t="shared" si="27"/>
        <v>100</v>
      </c>
    </row>
    <row r="107" spans="1:14" s="88" customFormat="1" x14ac:dyDescent="0.2">
      <c r="A107" s="128">
        <v>1</v>
      </c>
      <c r="B107" s="128"/>
      <c r="C107" s="128"/>
      <c r="D107" s="128"/>
      <c r="E107" s="128"/>
      <c r="F107" s="128" t="s">
        <v>64</v>
      </c>
      <c r="G107" s="128" t="s">
        <v>64</v>
      </c>
      <c r="H107" s="129"/>
      <c r="I107" s="141">
        <v>323</v>
      </c>
      <c r="J107" s="137" t="s">
        <v>43</v>
      </c>
      <c r="K107" s="132">
        <v>50000</v>
      </c>
      <c r="L107" s="146">
        <f t="shared" ref="L107" si="35">M107-K107</f>
        <v>0</v>
      </c>
      <c r="M107" s="272">
        <v>50000</v>
      </c>
      <c r="N107" s="131">
        <f t="shared" si="27"/>
        <v>100</v>
      </c>
    </row>
    <row r="108" spans="1:14" s="88" customFormat="1" x14ac:dyDescent="0.2">
      <c r="A108" s="179">
        <v>1</v>
      </c>
      <c r="B108" s="179"/>
      <c r="C108" s="179"/>
      <c r="D108" s="179"/>
      <c r="E108" s="179"/>
      <c r="F108" s="179" t="s">
        <v>91</v>
      </c>
      <c r="G108" s="179" t="s">
        <v>91</v>
      </c>
      <c r="H108" s="193" t="s">
        <v>119</v>
      </c>
      <c r="I108" s="193" t="s">
        <v>237</v>
      </c>
      <c r="J108" s="181" t="s">
        <v>238</v>
      </c>
      <c r="K108" s="182">
        <v>20000</v>
      </c>
      <c r="L108" s="270">
        <f>SUM(L109)</f>
        <v>-15000</v>
      </c>
      <c r="M108" s="270">
        <f>SUM(M109)</f>
        <v>5000</v>
      </c>
      <c r="N108" s="183">
        <f t="shared" si="27"/>
        <v>25</v>
      </c>
    </row>
    <row r="109" spans="1:14" s="88" customFormat="1" x14ac:dyDescent="0.2">
      <c r="A109" s="128"/>
      <c r="B109" s="128"/>
      <c r="C109" s="128"/>
      <c r="D109" s="128"/>
      <c r="E109" s="128"/>
      <c r="F109" s="128" t="s">
        <v>64</v>
      </c>
      <c r="G109" s="128" t="s">
        <v>64</v>
      </c>
      <c r="H109" s="129"/>
      <c r="I109" s="141">
        <v>32</v>
      </c>
      <c r="J109" s="137" t="s">
        <v>40</v>
      </c>
      <c r="K109" s="130">
        <v>20000</v>
      </c>
      <c r="L109" s="272">
        <f>SUM(L110)</f>
        <v>-15000</v>
      </c>
      <c r="M109" s="272">
        <f>SUM(M110)</f>
        <v>5000</v>
      </c>
      <c r="N109" s="131">
        <f t="shared" si="27"/>
        <v>25</v>
      </c>
    </row>
    <row r="110" spans="1:14" s="88" customFormat="1" x14ac:dyDescent="0.2">
      <c r="A110" s="128">
        <v>1</v>
      </c>
      <c r="B110" s="128"/>
      <c r="C110" s="128"/>
      <c r="D110" s="128"/>
      <c r="E110" s="128"/>
      <c r="F110" s="128" t="s">
        <v>64</v>
      </c>
      <c r="G110" s="128" t="s">
        <v>64</v>
      </c>
      <c r="H110" s="129"/>
      <c r="I110" s="141">
        <v>323</v>
      </c>
      <c r="J110" s="137" t="s">
        <v>43</v>
      </c>
      <c r="K110" s="132">
        <v>20000</v>
      </c>
      <c r="L110" s="146">
        <f t="shared" ref="L110" si="36">M110-K110</f>
        <v>-15000</v>
      </c>
      <c r="M110" s="272">
        <v>5000</v>
      </c>
      <c r="N110" s="131">
        <f t="shared" si="27"/>
        <v>25</v>
      </c>
    </row>
    <row r="111" spans="1:14" s="88" customFormat="1" x14ac:dyDescent="0.2">
      <c r="A111" s="179">
        <v>1</v>
      </c>
      <c r="B111" s="179"/>
      <c r="C111" s="179"/>
      <c r="D111" s="179"/>
      <c r="E111" s="179"/>
      <c r="F111" s="179" t="s">
        <v>91</v>
      </c>
      <c r="G111" s="179" t="s">
        <v>91</v>
      </c>
      <c r="H111" s="193" t="s">
        <v>119</v>
      </c>
      <c r="I111" s="193" t="s">
        <v>532</v>
      </c>
      <c r="J111" s="181" t="s">
        <v>533</v>
      </c>
      <c r="K111" s="182">
        <v>20000</v>
      </c>
      <c r="L111" s="270">
        <f>SUM(L112)</f>
        <v>10000</v>
      </c>
      <c r="M111" s="270">
        <f>SUM(M112)</f>
        <v>30000</v>
      </c>
      <c r="N111" s="183">
        <f t="shared" si="27"/>
        <v>150</v>
      </c>
    </row>
    <row r="112" spans="1:14" s="88" customFormat="1" x14ac:dyDescent="0.2">
      <c r="A112" s="128"/>
      <c r="B112" s="128"/>
      <c r="C112" s="128"/>
      <c r="D112" s="128"/>
      <c r="E112" s="128"/>
      <c r="F112" s="128"/>
      <c r="G112" s="128"/>
      <c r="H112" s="129"/>
      <c r="I112" s="141">
        <v>32</v>
      </c>
      <c r="J112" s="137" t="s">
        <v>40</v>
      </c>
      <c r="K112" s="132">
        <v>20000</v>
      </c>
      <c r="L112" s="272">
        <f>SUM(L113)</f>
        <v>10000</v>
      </c>
      <c r="M112" s="272">
        <f>SUM(M113)</f>
        <v>30000</v>
      </c>
      <c r="N112" s="131">
        <f t="shared" si="27"/>
        <v>150</v>
      </c>
    </row>
    <row r="113" spans="1:14" s="88" customFormat="1" x14ac:dyDescent="0.2">
      <c r="A113" s="128">
        <v>1</v>
      </c>
      <c r="B113" s="128"/>
      <c r="C113" s="128"/>
      <c r="D113" s="128"/>
      <c r="E113" s="128"/>
      <c r="F113" s="128"/>
      <c r="G113" s="128"/>
      <c r="H113" s="129"/>
      <c r="I113" s="141">
        <v>323</v>
      </c>
      <c r="J113" s="147" t="s">
        <v>43</v>
      </c>
      <c r="K113" s="132">
        <v>20000</v>
      </c>
      <c r="L113" s="146">
        <f t="shared" ref="L113" si="37">M113-K113</f>
        <v>10000</v>
      </c>
      <c r="M113" s="272">
        <v>30000</v>
      </c>
      <c r="N113" s="131">
        <f t="shared" si="27"/>
        <v>150</v>
      </c>
    </row>
    <row r="114" spans="1:14" s="88" customFormat="1" x14ac:dyDescent="0.2">
      <c r="A114" s="210"/>
      <c r="B114" s="210"/>
      <c r="C114" s="210"/>
      <c r="D114" s="210"/>
      <c r="E114" s="210"/>
      <c r="F114" s="210"/>
      <c r="G114" s="210"/>
      <c r="H114" s="208" t="s">
        <v>89</v>
      </c>
      <c r="I114" s="178" t="s">
        <v>249</v>
      </c>
      <c r="J114" s="209"/>
      <c r="K114" s="211">
        <f>SUM(K116+K119+K122+K125+K145+K151+K154+K157)</f>
        <v>547000</v>
      </c>
      <c r="L114" s="275">
        <f>SUM(L116+L119+L122+L125+L145+L151+L154+L157)</f>
        <v>-46985</v>
      </c>
      <c r="M114" s="275">
        <f>SUM(M116+M119+M122+M125+M145+M151+M154+M157)</f>
        <v>500015</v>
      </c>
      <c r="N114" s="177">
        <f t="shared" ref="N114" si="38">AVERAGE(M114/K114)*100</f>
        <v>91.410420475319938</v>
      </c>
    </row>
    <row r="115" spans="1:14" s="88" customFormat="1" x14ac:dyDescent="0.2">
      <c r="A115" s="199">
        <v>1</v>
      </c>
      <c r="B115" s="199"/>
      <c r="C115" s="199"/>
      <c r="D115" s="199"/>
      <c r="E115" s="199"/>
      <c r="F115" s="199" t="s">
        <v>91</v>
      </c>
      <c r="G115" s="199" t="s">
        <v>91</v>
      </c>
      <c r="H115" s="200"/>
      <c r="I115" s="201" t="s">
        <v>118</v>
      </c>
      <c r="J115" s="202" t="s">
        <v>239</v>
      </c>
      <c r="K115" s="203">
        <f t="shared" ref="K115" si="39">SUM(K116+K119+K122+K125)</f>
        <v>115000</v>
      </c>
      <c r="L115" s="271">
        <f>SUM(L116+L119+L122+L125)</f>
        <v>-5000</v>
      </c>
      <c r="M115" s="271">
        <f>SUM(M116+M119+M122+M125)</f>
        <v>110000</v>
      </c>
      <c r="N115" s="189">
        <f t="shared" ref="N115:N140" si="40">AVERAGE(M115/K115)*100</f>
        <v>95.652173913043484</v>
      </c>
    </row>
    <row r="116" spans="1:14" s="121" customFormat="1" x14ac:dyDescent="0.2">
      <c r="A116" s="179">
        <v>1</v>
      </c>
      <c r="B116" s="179"/>
      <c r="C116" s="179"/>
      <c r="D116" s="179"/>
      <c r="E116" s="179"/>
      <c r="F116" s="179" t="s">
        <v>91</v>
      </c>
      <c r="G116" s="179" t="s">
        <v>91</v>
      </c>
      <c r="H116" s="193" t="s">
        <v>473</v>
      </c>
      <c r="I116" s="193" t="s">
        <v>120</v>
      </c>
      <c r="J116" s="181" t="s">
        <v>240</v>
      </c>
      <c r="K116" s="182">
        <v>5000</v>
      </c>
      <c r="L116" s="270">
        <f>SUM(L117)</f>
        <v>0</v>
      </c>
      <c r="M116" s="270">
        <f>SUM(M117)</f>
        <v>5000</v>
      </c>
      <c r="N116" s="183">
        <f t="shared" si="40"/>
        <v>100</v>
      </c>
    </row>
    <row r="117" spans="1:14" s="88" customFormat="1" x14ac:dyDescent="0.2">
      <c r="A117" s="128"/>
      <c r="B117" s="128"/>
      <c r="C117" s="128"/>
      <c r="D117" s="128"/>
      <c r="E117" s="128"/>
      <c r="F117" s="128" t="s">
        <v>64</v>
      </c>
      <c r="G117" s="128" t="s">
        <v>64</v>
      </c>
      <c r="H117" s="129"/>
      <c r="I117" s="141">
        <v>32</v>
      </c>
      <c r="J117" s="137" t="s">
        <v>40</v>
      </c>
      <c r="K117" s="130">
        <v>5000</v>
      </c>
      <c r="L117" s="272">
        <f>SUM(L118)</f>
        <v>0</v>
      </c>
      <c r="M117" s="272">
        <f>SUM(M118)</f>
        <v>5000</v>
      </c>
      <c r="N117" s="131">
        <f t="shared" si="40"/>
        <v>100</v>
      </c>
    </row>
    <row r="118" spans="1:14" s="88" customFormat="1" x14ac:dyDescent="0.2">
      <c r="A118" s="128">
        <v>1</v>
      </c>
      <c r="B118" s="128"/>
      <c r="C118" s="128"/>
      <c r="D118" s="128"/>
      <c r="E118" s="128"/>
      <c r="F118" s="128" t="s">
        <v>64</v>
      </c>
      <c r="G118" s="128" t="s">
        <v>64</v>
      </c>
      <c r="H118" s="129"/>
      <c r="I118" s="141">
        <v>329</v>
      </c>
      <c r="J118" s="147" t="s">
        <v>482</v>
      </c>
      <c r="K118" s="132">
        <v>5000</v>
      </c>
      <c r="L118" s="146">
        <f t="shared" ref="L118" si="41">M118-K118</f>
        <v>0</v>
      </c>
      <c r="M118" s="272">
        <v>5000</v>
      </c>
      <c r="N118" s="131">
        <f t="shared" si="40"/>
        <v>100</v>
      </c>
    </row>
    <row r="119" spans="1:14" s="88" customFormat="1" x14ac:dyDescent="0.2">
      <c r="A119" s="179">
        <v>1</v>
      </c>
      <c r="B119" s="179"/>
      <c r="C119" s="179"/>
      <c r="D119" s="179"/>
      <c r="E119" s="179"/>
      <c r="F119" s="179" t="s">
        <v>91</v>
      </c>
      <c r="G119" s="179" t="s">
        <v>91</v>
      </c>
      <c r="H119" s="193" t="s">
        <v>473</v>
      </c>
      <c r="I119" s="180" t="s">
        <v>121</v>
      </c>
      <c r="J119" s="181" t="s">
        <v>241</v>
      </c>
      <c r="K119" s="182">
        <v>20000</v>
      </c>
      <c r="L119" s="270">
        <f>SUM(L120)</f>
        <v>0</v>
      </c>
      <c r="M119" s="270">
        <f>SUM(M120)</f>
        <v>20000</v>
      </c>
      <c r="N119" s="183">
        <f t="shared" si="40"/>
        <v>100</v>
      </c>
    </row>
    <row r="120" spans="1:14" s="88" customFormat="1" x14ac:dyDescent="0.2">
      <c r="A120" s="128"/>
      <c r="B120" s="128"/>
      <c r="C120" s="128"/>
      <c r="D120" s="128"/>
      <c r="E120" s="128"/>
      <c r="F120" s="128" t="s">
        <v>64</v>
      </c>
      <c r="G120" s="128" t="s">
        <v>64</v>
      </c>
      <c r="H120" s="129"/>
      <c r="I120" s="141">
        <v>32</v>
      </c>
      <c r="J120" s="137" t="s">
        <v>40</v>
      </c>
      <c r="K120" s="130">
        <v>20000</v>
      </c>
      <c r="L120" s="272">
        <f>SUM(L121)</f>
        <v>0</v>
      </c>
      <c r="M120" s="272">
        <f>SUM(M121)</f>
        <v>20000</v>
      </c>
      <c r="N120" s="131">
        <f t="shared" si="40"/>
        <v>100</v>
      </c>
    </row>
    <row r="121" spans="1:14" s="88" customFormat="1" x14ac:dyDescent="0.2">
      <c r="A121" s="128">
        <v>1</v>
      </c>
      <c r="B121" s="128"/>
      <c r="C121" s="128"/>
      <c r="D121" s="128"/>
      <c r="E121" s="128"/>
      <c r="F121" s="128" t="s">
        <v>64</v>
      </c>
      <c r="G121" s="128" t="s">
        <v>64</v>
      </c>
      <c r="H121" s="129"/>
      <c r="I121" s="141">
        <v>323</v>
      </c>
      <c r="J121" s="137" t="s">
        <v>43</v>
      </c>
      <c r="K121" s="132">
        <v>20000</v>
      </c>
      <c r="L121" s="146">
        <f t="shared" ref="L121" si="42">M121-K121</f>
        <v>0</v>
      </c>
      <c r="M121" s="272">
        <v>20000</v>
      </c>
      <c r="N121" s="131">
        <f t="shared" si="40"/>
        <v>100</v>
      </c>
    </row>
    <row r="122" spans="1:14" s="121" customFormat="1" x14ac:dyDescent="0.2">
      <c r="A122" s="179">
        <v>1</v>
      </c>
      <c r="B122" s="179"/>
      <c r="C122" s="179"/>
      <c r="D122" s="179"/>
      <c r="E122" s="179"/>
      <c r="F122" s="179" t="s">
        <v>91</v>
      </c>
      <c r="G122" s="179" t="s">
        <v>91</v>
      </c>
      <c r="H122" s="193" t="s">
        <v>473</v>
      </c>
      <c r="I122" s="180" t="s">
        <v>123</v>
      </c>
      <c r="J122" s="181" t="s">
        <v>242</v>
      </c>
      <c r="K122" s="182">
        <v>80000</v>
      </c>
      <c r="L122" s="270">
        <f>SUM(L123)</f>
        <v>0</v>
      </c>
      <c r="M122" s="270">
        <f>SUM(M123)</f>
        <v>80000</v>
      </c>
      <c r="N122" s="183">
        <f t="shared" si="40"/>
        <v>100</v>
      </c>
    </row>
    <row r="123" spans="1:14" s="88" customFormat="1" x14ac:dyDescent="0.2">
      <c r="A123" s="128"/>
      <c r="B123" s="128"/>
      <c r="C123" s="128"/>
      <c r="D123" s="128"/>
      <c r="E123" s="128"/>
      <c r="F123" s="128" t="s">
        <v>64</v>
      </c>
      <c r="G123" s="128" t="s">
        <v>64</v>
      </c>
      <c r="H123" s="129"/>
      <c r="I123" s="141">
        <v>32</v>
      </c>
      <c r="J123" s="137" t="s">
        <v>40</v>
      </c>
      <c r="K123" s="130">
        <v>80000</v>
      </c>
      <c r="L123" s="272">
        <f>SUM(L124)</f>
        <v>0</v>
      </c>
      <c r="M123" s="272">
        <f>SUM(M124)</f>
        <v>80000</v>
      </c>
      <c r="N123" s="131">
        <f t="shared" si="40"/>
        <v>100</v>
      </c>
    </row>
    <row r="124" spans="1:14" s="88" customFormat="1" x14ac:dyDescent="0.2">
      <c r="A124" s="128">
        <v>1</v>
      </c>
      <c r="B124" s="128"/>
      <c r="C124" s="128"/>
      <c r="D124" s="128"/>
      <c r="E124" s="128"/>
      <c r="F124" s="128" t="s">
        <v>64</v>
      </c>
      <c r="G124" s="128" t="s">
        <v>64</v>
      </c>
      <c r="H124" s="129"/>
      <c r="I124" s="141">
        <v>323</v>
      </c>
      <c r="J124" s="137" t="s">
        <v>43</v>
      </c>
      <c r="K124" s="132">
        <v>80000</v>
      </c>
      <c r="L124" s="146">
        <f t="shared" ref="L124" si="43">M124-K124</f>
        <v>0</v>
      </c>
      <c r="M124" s="272">
        <v>80000</v>
      </c>
      <c r="N124" s="131">
        <f t="shared" si="40"/>
        <v>100</v>
      </c>
    </row>
    <row r="125" spans="1:14" s="121" customFormat="1" x14ac:dyDescent="0.2">
      <c r="A125" s="179">
        <v>1</v>
      </c>
      <c r="B125" s="179"/>
      <c r="C125" s="179"/>
      <c r="D125" s="179"/>
      <c r="E125" s="179"/>
      <c r="F125" s="179" t="s">
        <v>91</v>
      </c>
      <c r="G125" s="179" t="s">
        <v>91</v>
      </c>
      <c r="H125" s="193" t="s">
        <v>473</v>
      </c>
      <c r="I125" s="180" t="s">
        <v>125</v>
      </c>
      <c r="J125" s="181" t="s">
        <v>243</v>
      </c>
      <c r="K125" s="182">
        <v>10000</v>
      </c>
      <c r="L125" s="270">
        <f>SUM(L126)</f>
        <v>-5000</v>
      </c>
      <c r="M125" s="270">
        <f>SUM(M126)</f>
        <v>5000</v>
      </c>
      <c r="N125" s="183">
        <f t="shared" si="40"/>
        <v>50</v>
      </c>
    </row>
    <row r="126" spans="1:14" s="121" customFormat="1" x14ac:dyDescent="0.2">
      <c r="A126" s="128"/>
      <c r="B126" s="128"/>
      <c r="C126" s="128"/>
      <c r="D126" s="128"/>
      <c r="E126" s="128"/>
      <c r="F126" s="128" t="s">
        <v>64</v>
      </c>
      <c r="G126" s="128" t="s">
        <v>64</v>
      </c>
      <c r="H126" s="129"/>
      <c r="I126" s="141">
        <v>32</v>
      </c>
      <c r="J126" s="137" t="s">
        <v>40</v>
      </c>
      <c r="K126" s="130">
        <v>10000</v>
      </c>
      <c r="L126" s="272">
        <f>SUM(L127)</f>
        <v>-5000</v>
      </c>
      <c r="M126" s="272">
        <f>SUM(M127)</f>
        <v>5000</v>
      </c>
      <c r="N126" s="131">
        <f t="shared" si="40"/>
        <v>50</v>
      </c>
    </row>
    <row r="127" spans="1:14" s="121" customFormat="1" x14ac:dyDescent="0.2">
      <c r="A127" s="128">
        <v>1</v>
      </c>
      <c r="B127" s="128"/>
      <c r="C127" s="128"/>
      <c r="D127" s="128"/>
      <c r="E127" s="128"/>
      <c r="F127" s="128" t="s">
        <v>64</v>
      </c>
      <c r="G127" s="128" t="s">
        <v>64</v>
      </c>
      <c r="H127" s="129"/>
      <c r="I127" s="141">
        <v>323</v>
      </c>
      <c r="J127" s="137" t="s">
        <v>43</v>
      </c>
      <c r="K127" s="132">
        <v>10000</v>
      </c>
      <c r="L127" s="146">
        <f t="shared" ref="L127" si="44">M127-K127</f>
        <v>-5000</v>
      </c>
      <c r="M127" s="272">
        <v>5000</v>
      </c>
      <c r="N127" s="131">
        <f t="shared" si="40"/>
        <v>50</v>
      </c>
    </row>
    <row r="128" spans="1:14" s="88" customFormat="1" x14ac:dyDescent="0.2">
      <c r="A128" s="199">
        <v>1</v>
      </c>
      <c r="B128" s="199"/>
      <c r="C128" s="199"/>
      <c r="D128" s="199">
        <v>4</v>
      </c>
      <c r="E128" s="199"/>
      <c r="F128" s="199"/>
      <c r="G128" s="199"/>
      <c r="H128" s="200"/>
      <c r="I128" s="201" t="s">
        <v>126</v>
      </c>
      <c r="J128" s="202" t="s">
        <v>245</v>
      </c>
      <c r="K128" s="203">
        <f t="shared" ref="K128" si="45">SUM(K129+K132+K135+K138+K141)</f>
        <v>385000</v>
      </c>
      <c r="L128" s="271">
        <f>SUM(L129+L132+L135+L138+L141)</f>
        <v>20000</v>
      </c>
      <c r="M128" s="271">
        <f>SUM(M129+M132+M135+M138+M141)</f>
        <v>405000</v>
      </c>
      <c r="N128" s="189">
        <f t="shared" si="40"/>
        <v>105.1948051948052</v>
      </c>
    </row>
    <row r="129" spans="1:14" s="88" customFormat="1" ht="12.75" customHeight="1" x14ac:dyDescent="0.2">
      <c r="A129" s="179">
        <v>1</v>
      </c>
      <c r="B129" s="179"/>
      <c r="C129" s="179"/>
      <c r="D129" s="179"/>
      <c r="E129" s="179"/>
      <c r="F129" s="179"/>
      <c r="G129" s="179"/>
      <c r="H129" s="193" t="s">
        <v>134</v>
      </c>
      <c r="I129" s="180" t="s">
        <v>127</v>
      </c>
      <c r="J129" s="181" t="s">
        <v>246</v>
      </c>
      <c r="K129" s="182">
        <v>10000</v>
      </c>
      <c r="L129" s="270">
        <f>SUM(L130)</f>
        <v>10000</v>
      </c>
      <c r="M129" s="270">
        <f>SUM(M130)</f>
        <v>20000</v>
      </c>
      <c r="N129" s="183">
        <f t="shared" si="40"/>
        <v>200</v>
      </c>
    </row>
    <row r="130" spans="1:14" s="121" customFormat="1" x14ac:dyDescent="0.2">
      <c r="A130" s="128"/>
      <c r="B130" s="128"/>
      <c r="C130" s="128"/>
      <c r="D130" s="128"/>
      <c r="E130" s="128"/>
      <c r="F130" s="128"/>
      <c r="G130" s="128"/>
      <c r="H130" s="129"/>
      <c r="I130" s="141">
        <v>32</v>
      </c>
      <c r="J130" s="137" t="s">
        <v>40</v>
      </c>
      <c r="K130" s="130">
        <v>10000</v>
      </c>
      <c r="L130" s="272">
        <f>SUM(L131)</f>
        <v>10000</v>
      </c>
      <c r="M130" s="272">
        <f>SUM(M131)</f>
        <v>20000</v>
      </c>
      <c r="N130" s="131">
        <f t="shared" si="40"/>
        <v>200</v>
      </c>
    </row>
    <row r="131" spans="1:14" s="88" customFormat="1" x14ac:dyDescent="0.2">
      <c r="A131" s="128">
        <v>1</v>
      </c>
      <c r="B131" s="128"/>
      <c r="C131" s="128"/>
      <c r="D131" s="128"/>
      <c r="E131" s="128"/>
      <c r="F131" s="128"/>
      <c r="G131" s="128"/>
      <c r="H131" s="129"/>
      <c r="I131" s="141">
        <v>323</v>
      </c>
      <c r="J131" s="137" t="s">
        <v>43</v>
      </c>
      <c r="K131" s="132">
        <v>10000</v>
      </c>
      <c r="L131" s="146">
        <f t="shared" ref="L131" si="46">M131-K131</f>
        <v>10000</v>
      </c>
      <c r="M131" s="272">
        <v>20000</v>
      </c>
      <c r="N131" s="131">
        <f t="shared" si="40"/>
        <v>200</v>
      </c>
    </row>
    <row r="132" spans="1:14" s="88" customFormat="1" ht="12.75" customHeight="1" x14ac:dyDescent="0.2">
      <c r="A132" s="179">
        <v>1</v>
      </c>
      <c r="B132" s="179"/>
      <c r="C132" s="179"/>
      <c r="D132" s="179">
        <v>4</v>
      </c>
      <c r="E132" s="179"/>
      <c r="F132" s="179"/>
      <c r="G132" s="179"/>
      <c r="H132" s="193" t="s">
        <v>134</v>
      </c>
      <c r="I132" s="180" t="s">
        <v>128</v>
      </c>
      <c r="J132" s="181" t="s">
        <v>247</v>
      </c>
      <c r="K132" s="182">
        <v>50000</v>
      </c>
      <c r="L132" s="270">
        <f>SUM(L133)</f>
        <v>0</v>
      </c>
      <c r="M132" s="270">
        <f>SUM(M133)</f>
        <v>50000</v>
      </c>
      <c r="N132" s="183">
        <f t="shared" si="40"/>
        <v>100</v>
      </c>
    </row>
    <row r="133" spans="1:14" s="121" customFormat="1" x14ac:dyDescent="0.2">
      <c r="A133" s="128"/>
      <c r="B133" s="128"/>
      <c r="C133" s="128"/>
      <c r="D133" s="128"/>
      <c r="E133" s="128"/>
      <c r="F133" s="128"/>
      <c r="G133" s="128"/>
      <c r="H133" s="129"/>
      <c r="I133" s="141">
        <v>42</v>
      </c>
      <c r="J133" s="147" t="s">
        <v>58</v>
      </c>
      <c r="K133" s="130">
        <v>50000</v>
      </c>
      <c r="L133" s="272">
        <f>SUM(L134)</f>
        <v>0</v>
      </c>
      <c r="M133" s="272">
        <f>SUM(M134)</f>
        <v>50000</v>
      </c>
      <c r="N133" s="131">
        <f t="shared" si="40"/>
        <v>100</v>
      </c>
    </row>
    <row r="134" spans="1:14" s="88" customFormat="1" x14ac:dyDescent="0.2">
      <c r="A134" s="128">
        <v>1</v>
      </c>
      <c r="B134" s="128"/>
      <c r="C134" s="128"/>
      <c r="D134" s="128">
        <v>4</v>
      </c>
      <c r="E134" s="128"/>
      <c r="F134" s="128"/>
      <c r="G134" s="128"/>
      <c r="H134" s="129"/>
      <c r="I134" s="141">
        <v>422</v>
      </c>
      <c r="J134" s="147" t="s">
        <v>483</v>
      </c>
      <c r="K134" s="132">
        <v>50000</v>
      </c>
      <c r="L134" s="146">
        <f t="shared" ref="L134" si="47">M134-K134</f>
        <v>0</v>
      </c>
      <c r="M134" s="272">
        <v>50000</v>
      </c>
      <c r="N134" s="131">
        <f t="shared" si="40"/>
        <v>100</v>
      </c>
    </row>
    <row r="135" spans="1:14" s="88" customFormat="1" x14ac:dyDescent="0.2">
      <c r="A135" s="179">
        <v>1</v>
      </c>
      <c r="B135" s="179"/>
      <c r="C135" s="179"/>
      <c r="D135" s="179">
        <v>4</v>
      </c>
      <c r="E135" s="179"/>
      <c r="F135" s="179"/>
      <c r="G135" s="179"/>
      <c r="H135" s="193" t="s">
        <v>134</v>
      </c>
      <c r="I135" s="193" t="s">
        <v>538</v>
      </c>
      <c r="J135" s="181" t="s">
        <v>535</v>
      </c>
      <c r="K135" s="182">
        <f>SUM(K136)</f>
        <v>225000</v>
      </c>
      <c r="L135" s="182">
        <f t="shared" ref="L135:M136" si="48">SUM(L136)</f>
        <v>40000</v>
      </c>
      <c r="M135" s="182">
        <f t="shared" si="48"/>
        <v>265000</v>
      </c>
      <c r="N135" s="183">
        <f t="shared" si="40"/>
        <v>117.77777777777779</v>
      </c>
    </row>
    <row r="136" spans="1:14" s="88" customFormat="1" x14ac:dyDescent="0.2">
      <c r="A136" s="128"/>
      <c r="B136" s="128"/>
      <c r="C136" s="128"/>
      <c r="D136" s="128"/>
      <c r="E136" s="128"/>
      <c r="F136" s="128"/>
      <c r="G136" s="128"/>
      <c r="H136" s="129"/>
      <c r="I136" s="141">
        <v>323</v>
      </c>
      <c r="J136" s="137" t="s">
        <v>40</v>
      </c>
      <c r="K136" s="132">
        <f>SUM(K137)</f>
        <v>225000</v>
      </c>
      <c r="L136" s="132">
        <f t="shared" si="48"/>
        <v>40000</v>
      </c>
      <c r="M136" s="132">
        <f t="shared" si="48"/>
        <v>265000</v>
      </c>
      <c r="N136" s="131">
        <f t="shared" si="40"/>
        <v>117.77777777777779</v>
      </c>
    </row>
    <row r="137" spans="1:14" s="88" customFormat="1" x14ac:dyDescent="0.2">
      <c r="A137" s="128">
        <v>1</v>
      </c>
      <c r="B137" s="128"/>
      <c r="C137" s="128"/>
      <c r="D137" s="128">
        <v>4</v>
      </c>
      <c r="E137" s="128"/>
      <c r="F137" s="128"/>
      <c r="G137" s="128"/>
      <c r="H137" s="129"/>
      <c r="I137" s="141">
        <v>323</v>
      </c>
      <c r="J137" s="137" t="s">
        <v>43</v>
      </c>
      <c r="K137" s="132">
        <v>225000</v>
      </c>
      <c r="L137" s="146">
        <f t="shared" ref="L137" si="49">M137-K137</f>
        <v>40000</v>
      </c>
      <c r="M137" s="272">
        <v>265000</v>
      </c>
      <c r="N137" s="131">
        <f t="shared" si="40"/>
        <v>117.77777777777779</v>
      </c>
    </row>
    <row r="138" spans="1:14" s="88" customFormat="1" ht="12.75" customHeight="1" x14ac:dyDescent="0.2">
      <c r="A138" s="179">
        <v>1</v>
      </c>
      <c r="B138" s="179"/>
      <c r="C138" s="179"/>
      <c r="D138" s="179"/>
      <c r="E138" s="179"/>
      <c r="F138" s="179"/>
      <c r="G138" s="179"/>
      <c r="H138" s="193" t="s">
        <v>134</v>
      </c>
      <c r="I138" s="193" t="s">
        <v>248</v>
      </c>
      <c r="J138" s="181" t="s">
        <v>534</v>
      </c>
      <c r="K138" s="182">
        <v>100000</v>
      </c>
      <c r="L138" s="270">
        <f>SUM(L139)</f>
        <v>-30000</v>
      </c>
      <c r="M138" s="270">
        <f>SUM(M139)</f>
        <v>70000</v>
      </c>
      <c r="N138" s="183">
        <f t="shared" si="40"/>
        <v>70</v>
      </c>
    </row>
    <row r="139" spans="1:14" s="88" customFormat="1" x14ac:dyDescent="0.2">
      <c r="A139" s="128"/>
      <c r="B139" s="128"/>
      <c r="C139" s="128"/>
      <c r="D139" s="128"/>
      <c r="E139" s="128"/>
      <c r="F139" s="128"/>
      <c r="G139" s="128"/>
      <c r="H139" s="129"/>
      <c r="I139" s="141">
        <v>32</v>
      </c>
      <c r="J139" s="137" t="s">
        <v>40</v>
      </c>
      <c r="K139" s="130">
        <v>100000</v>
      </c>
      <c r="L139" s="272">
        <f>SUM(L140)</f>
        <v>-30000</v>
      </c>
      <c r="M139" s="272">
        <f>SUM(M140)</f>
        <v>70000</v>
      </c>
      <c r="N139" s="131">
        <f t="shared" si="40"/>
        <v>70</v>
      </c>
    </row>
    <row r="140" spans="1:14" s="121" customFormat="1" x14ac:dyDescent="0.2">
      <c r="A140" s="128">
        <v>1</v>
      </c>
      <c r="B140" s="128"/>
      <c r="C140" s="128"/>
      <c r="D140" s="128"/>
      <c r="E140" s="128"/>
      <c r="F140" s="128"/>
      <c r="G140" s="128"/>
      <c r="H140" s="129"/>
      <c r="I140" s="141">
        <v>329</v>
      </c>
      <c r="J140" s="147" t="s">
        <v>482</v>
      </c>
      <c r="K140" s="132">
        <v>100000</v>
      </c>
      <c r="L140" s="146">
        <f t="shared" ref="L140" si="50">M140-K140</f>
        <v>-30000</v>
      </c>
      <c r="M140" s="272">
        <v>70000</v>
      </c>
      <c r="N140" s="131">
        <f t="shared" si="40"/>
        <v>70</v>
      </c>
    </row>
    <row r="141" spans="1:14" s="88" customFormat="1" x14ac:dyDescent="0.2">
      <c r="A141" s="179">
        <v>1</v>
      </c>
      <c r="B141" s="179"/>
      <c r="C141" s="179"/>
      <c r="D141" s="179"/>
      <c r="E141" s="179"/>
      <c r="F141" s="179"/>
      <c r="G141" s="179"/>
      <c r="H141" s="193" t="s">
        <v>134</v>
      </c>
      <c r="I141" s="193" t="s">
        <v>130</v>
      </c>
      <c r="J141" s="181" t="s">
        <v>474</v>
      </c>
      <c r="K141" s="182">
        <v>0</v>
      </c>
      <c r="L141" s="270">
        <f>SUM(L142)</f>
        <v>0</v>
      </c>
      <c r="M141" s="270">
        <f>SUM(M142)</f>
        <v>0</v>
      </c>
      <c r="N141" s="183">
        <v>0</v>
      </c>
    </row>
    <row r="142" spans="1:14" s="88" customFormat="1" x14ac:dyDescent="0.2">
      <c r="A142" s="128"/>
      <c r="B142" s="128"/>
      <c r="C142" s="128"/>
      <c r="D142" s="128"/>
      <c r="E142" s="128"/>
      <c r="F142" s="128"/>
      <c r="G142" s="128"/>
      <c r="H142" s="129"/>
      <c r="I142" s="141">
        <v>42</v>
      </c>
      <c r="J142" s="147" t="s">
        <v>58</v>
      </c>
      <c r="K142" s="130">
        <v>0</v>
      </c>
      <c r="L142" s="272">
        <f>SUM(L143)</f>
        <v>0</v>
      </c>
      <c r="M142" s="272">
        <f>SUM(M143)</f>
        <v>0</v>
      </c>
      <c r="N142" s="131">
        <v>0</v>
      </c>
    </row>
    <row r="143" spans="1:14" s="88" customFormat="1" x14ac:dyDescent="0.2">
      <c r="A143" s="128">
        <v>1</v>
      </c>
      <c r="B143" s="128"/>
      <c r="C143" s="128"/>
      <c r="D143" s="128"/>
      <c r="E143" s="128"/>
      <c r="F143" s="128"/>
      <c r="G143" s="128"/>
      <c r="H143" s="129"/>
      <c r="I143" s="141">
        <v>422</v>
      </c>
      <c r="J143" s="147" t="s">
        <v>483</v>
      </c>
      <c r="K143" s="132">
        <v>0</v>
      </c>
      <c r="L143" s="146">
        <f t="shared" ref="L143" si="51">M143-K143</f>
        <v>0</v>
      </c>
      <c r="M143" s="272">
        <v>0</v>
      </c>
      <c r="N143" s="131">
        <v>0</v>
      </c>
    </row>
    <row r="144" spans="1:14" s="88" customFormat="1" x14ac:dyDescent="0.2">
      <c r="A144" s="199">
        <v>1</v>
      </c>
      <c r="B144" s="199"/>
      <c r="C144" s="199"/>
      <c r="D144" s="199"/>
      <c r="E144" s="199"/>
      <c r="F144" s="199"/>
      <c r="G144" s="199"/>
      <c r="H144" s="200"/>
      <c r="I144" s="201" t="s">
        <v>133</v>
      </c>
      <c r="J144" s="202" t="s">
        <v>250</v>
      </c>
      <c r="K144" s="203">
        <f>SUM(K145+K151+K154+K157)</f>
        <v>432000</v>
      </c>
      <c r="L144" s="271">
        <f>SUM(L145+L151+L154+L157)</f>
        <v>-41985</v>
      </c>
      <c r="M144" s="271">
        <f>SUM(M145+M151+M154+M157)</f>
        <v>390015</v>
      </c>
      <c r="N144" s="189">
        <f>AVERAGE(M144/K144)*100</f>
        <v>90.28125</v>
      </c>
    </row>
    <row r="145" spans="1:14" s="88" customFormat="1" x14ac:dyDescent="0.2">
      <c r="A145" s="179">
        <v>1</v>
      </c>
      <c r="B145" s="179"/>
      <c r="C145" s="179"/>
      <c r="D145" s="179"/>
      <c r="E145" s="179"/>
      <c r="F145" s="179"/>
      <c r="G145" s="179"/>
      <c r="H145" s="193" t="s">
        <v>104</v>
      </c>
      <c r="I145" s="180" t="s">
        <v>135</v>
      </c>
      <c r="J145" s="181" t="s">
        <v>251</v>
      </c>
      <c r="K145" s="182">
        <f>SUM(K146+K149)</f>
        <v>20000</v>
      </c>
      <c r="L145" s="182">
        <f t="shared" ref="L145:M145" si="52">SUM(L146+L149)</f>
        <v>10000</v>
      </c>
      <c r="M145" s="182">
        <f t="shared" si="52"/>
        <v>30000</v>
      </c>
      <c r="N145" s="183">
        <f>AVERAGE(M145/K145)*100</f>
        <v>150</v>
      </c>
    </row>
    <row r="146" spans="1:14" s="121" customFormat="1" x14ac:dyDescent="0.2">
      <c r="A146" s="128"/>
      <c r="B146" s="128"/>
      <c r="C146" s="128"/>
      <c r="D146" s="128"/>
      <c r="E146" s="128"/>
      <c r="F146" s="128" t="s">
        <v>64</v>
      </c>
      <c r="G146" s="128" t="s">
        <v>64</v>
      </c>
      <c r="H146" s="129"/>
      <c r="I146" s="141">
        <v>32</v>
      </c>
      <c r="J146" s="137" t="s">
        <v>40</v>
      </c>
      <c r="K146" s="142">
        <v>20000</v>
      </c>
      <c r="L146" s="272">
        <f>SUM(L147:L148)</f>
        <v>0</v>
      </c>
      <c r="M146" s="272">
        <f>SUM(M147:M148)</f>
        <v>20000</v>
      </c>
      <c r="N146" s="131">
        <f>AVERAGE(M146/K146)*100</f>
        <v>100</v>
      </c>
    </row>
    <row r="147" spans="1:14" s="121" customFormat="1" x14ac:dyDescent="0.2">
      <c r="A147" s="128">
        <v>1</v>
      </c>
      <c r="B147" s="128"/>
      <c r="C147" s="128"/>
      <c r="D147" s="128"/>
      <c r="E147" s="128"/>
      <c r="F147" s="128" t="s">
        <v>64</v>
      </c>
      <c r="G147" s="128" t="s">
        <v>64</v>
      </c>
      <c r="H147" s="129"/>
      <c r="I147" s="141">
        <v>322</v>
      </c>
      <c r="J147" s="147" t="s">
        <v>485</v>
      </c>
      <c r="K147" s="132">
        <v>10000</v>
      </c>
      <c r="L147" s="146">
        <f t="shared" ref="L147:L148" si="53">M147-K147</f>
        <v>0</v>
      </c>
      <c r="M147" s="272">
        <v>10000</v>
      </c>
      <c r="N147" s="131">
        <f>AVERAGE(M147/K147)*100</f>
        <v>100</v>
      </c>
    </row>
    <row r="148" spans="1:14" s="121" customFormat="1" x14ac:dyDescent="0.2">
      <c r="A148" s="128">
        <v>1</v>
      </c>
      <c r="B148" s="128"/>
      <c r="C148" s="128"/>
      <c r="D148" s="128"/>
      <c r="E148" s="128"/>
      <c r="F148" s="128"/>
      <c r="G148" s="128"/>
      <c r="H148" s="129"/>
      <c r="I148" s="141">
        <v>323</v>
      </c>
      <c r="J148" s="137" t="s">
        <v>43</v>
      </c>
      <c r="K148" s="132">
        <v>10000</v>
      </c>
      <c r="L148" s="146">
        <f t="shared" si="53"/>
        <v>0</v>
      </c>
      <c r="M148" s="272">
        <v>10000</v>
      </c>
      <c r="N148" s="131">
        <f>AVERAGE(M148/K148)*100</f>
        <v>100</v>
      </c>
    </row>
    <row r="149" spans="1:14" s="121" customFormat="1" x14ac:dyDescent="0.2">
      <c r="A149" s="128"/>
      <c r="B149" s="128"/>
      <c r="C149" s="128"/>
      <c r="D149" s="128"/>
      <c r="E149" s="128"/>
      <c r="F149" s="128"/>
      <c r="G149" s="128"/>
      <c r="H149" s="129"/>
      <c r="I149" s="141">
        <v>42</v>
      </c>
      <c r="J149" s="147" t="s">
        <v>58</v>
      </c>
      <c r="K149" s="132">
        <f>SUM(K150)</f>
        <v>0</v>
      </c>
      <c r="L149" s="132">
        <f t="shared" ref="L149:M149" si="54">SUM(L150)</f>
        <v>10000</v>
      </c>
      <c r="M149" s="132">
        <f t="shared" si="54"/>
        <v>10000</v>
      </c>
      <c r="N149" s="131">
        <v>0</v>
      </c>
    </row>
    <row r="150" spans="1:14" s="121" customFormat="1" x14ac:dyDescent="0.2">
      <c r="A150" s="128">
        <v>1</v>
      </c>
      <c r="B150" s="128"/>
      <c r="C150" s="128"/>
      <c r="D150" s="128"/>
      <c r="E150" s="128"/>
      <c r="F150" s="128"/>
      <c r="G150" s="128"/>
      <c r="H150" s="129"/>
      <c r="I150" s="141">
        <v>422</v>
      </c>
      <c r="J150" s="147" t="s">
        <v>483</v>
      </c>
      <c r="K150" s="132">
        <v>0</v>
      </c>
      <c r="L150" s="146">
        <f t="shared" ref="L150" si="55">M150-K150</f>
        <v>10000</v>
      </c>
      <c r="M150" s="272">
        <v>10000</v>
      </c>
      <c r="N150" s="131">
        <v>0</v>
      </c>
    </row>
    <row r="151" spans="1:14" s="88" customFormat="1" x14ac:dyDescent="0.2">
      <c r="A151" s="179">
        <v>1</v>
      </c>
      <c r="B151" s="179"/>
      <c r="C151" s="179"/>
      <c r="D151" s="179"/>
      <c r="E151" s="179"/>
      <c r="F151" s="179" t="s">
        <v>91</v>
      </c>
      <c r="G151" s="179" t="s">
        <v>91</v>
      </c>
      <c r="H151" s="193" t="s">
        <v>104</v>
      </c>
      <c r="I151" s="180" t="s">
        <v>136</v>
      </c>
      <c r="J151" s="181" t="s">
        <v>252</v>
      </c>
      <c r="K151" s="182">
        <v>20000</v>
      </c>
      <c r="L151" s="270">
        <f>SUM(L152)</f>
        <v>-10000</v>
      </c>
      <c r="M151" s="270">
        <f>SUM(M152)</f>
        <v>10000</v>
      </c>
      <c r="N151" s="183">
        <f t="shared" ref="N151:N160" si="56">AVERAGE(M151/K151)*100</f>
        <v>50</v>
      </c>
    </row>
    <row r="152" spans="1:14" s="88" customFormat="1" x14ac:dyDescent="0.2">
      <c r="A152" s="128"/>
      <c r="B152" s="128"/>
      <c r="C152" s="128"/>
      <c r="D152" s="128"/>
      <c r="E152" s="128"/>
      <c r="F152" s="128" t="s">
        <v>64</v>
      </c>
      <c r="G152" s="128" t="s">
        <v>64</v>
      </c>
      <c r="H152" s="129"/>
      <c r="I152" s="141">
        <v>32</v>
      </c>
      <c r="J152" s="147" t="s">
        <v>40</v>
      </c>
      <c r="K152" s="130">
        <v>20000</v>
      </c>
      <c r="L152" s="272">
        <f>SUM(L153)</f>
        <v>-10000</v>
      </c>
      <c r="M152" s="272">
        <f>SUM(M153)</f>
        <v>10000</v>
      </c>
      <c r="N152" s="131">
        <f t="shared" si="56"/>
        <v>50</v>
      </c>
    </row>
    <row r="153" spans="1:14" s="120" customFormat="1" x14ac:dyDescent="0.2">
      <c r="A153" s="122">
        <v>1</v>
      </c>
      <c r="B153" s="122"/>
      <c r="C153" s="122"/>
      <c r="D153" s="122"/>
      <c r="E153" s="122"/>
      <c r="F153" s="122" t="s">
        <v>64</v>
      </c>
      <c r="G153" s="122" t="s">
        <v>64</v>
      </c>
      <c r="H153" s="123"/>
      <c r="I153" s="141">
        <v>323</v>
      </c>
      <c r="J153" s="137" t="s">
        <v>43</v>
      </c>
      <c r="K153" s="125">
        <v>20000</v>
      </c>
      <c r="L153" s="146">
        <f t="shared" ref="L153" si="57">M153-K153</f>
        <v>-10000</v>
      </c>
      <c r="M153" s="276">
        <v>10000</v>
      </c>
      <c r="N153" s="131">
        <f t="shared" si="56"/>
        <v>50</v>
      </c>
    </row>
    <row r="154" spans="1:14" s="88" customFormat="1" x14ac:dyDescent="0.2">
      <c r="A154" s="179">
        <v>1</v>
      </c>
      <c r="B154" s="179"/>
      <c r="C154" s="179"/>
      <c r="D154" s="179"/>
      <c r="E154" s="179"/>
      <c r="F154" s="179" t="s">
        <v>91</v>
      </c>
      <c r="G154" s="179" t="s">
        <v>91</v>
      </c>
      <c r="H154" s="193" t="s">
        <v>104</v>
      </c>
      <c r="I154" s="193" t="s">
        <v>253</v>
      </c>
      <c r="J154" s="181" t="s">
        <v>254</v>
      </c>
      <c r="K154" s="182">
        <v>120000</v>
      </c>
      <c r="L154" s="270">
        <f>SUM(L155)</f>
        <v>-70000</v>
      </c>
      <c r="M154" s="270">
        <f>SUM(M155)</f>
        <v>50000</v>
      </c>
      <c r="N154" s="183">
        <f t="shared" si="56"/>
        <v>41.666666666666671</v>
      </c>
    </row>
    <row r="155" spans="1:14" s="88" customFormat="1" x14ac:dyDescent="0.2">
      <c r="A155" s="128"/>
      <c r="B155" s="128"/>
      <c r="C155" s="128"/>
      <c r="D155" s="128"/>
      <c r="E155" s="128"/>
      <c r="F155" s="128" t="s">
        <v>64</v>
      </c>
      <c r="G155" s="128" t="s">
        <v>64</v>
      </c>
      <c r="H155" s="129"/>
      <c r="I155" s="141">
        <v>32</v>
      </c>
      <c r="J155" s="147" t="s">
        <v>40</v>
      </c>
      <c r="K155" s="130">
        <v>120000</v>
      </c>
      <c r="L155" s="272">
        <f>SUM(L156)</f>
        <v>-70000</v>
      </c>
      <c r="M155" s="272">
        <f>SUM(M156)</f>
        <v>50000</v>
      </c>
      <c r="N155" s="131">
        <f t="shared" si="56"/>
        <v>41.666666666666671</v>
      </c>
    </row>
    <row r="156" spans="1:14" s="88" customFormat="1" x14ac:dyDescent="0.2">
      <c r="A156" s="128">
        <v>1</v>
      </c>
      <c r="B156" s="128"/>
      <c r="C156" s="128"/>
      <c r="D156" s="128"/>
      <c r="E156" s="128"/>
      <c r="F156" s="128" t="s">
        <v>64</v>
      </c>
      <c r="G156" s="128" t="s">
        <v>64</v>
      </c>
      <c r="H156" s="129"/>
      <c r="I156" s="141">
        <v>323</v>
      </c>
      <c r="J156" s="137" t="s">
        <v>43</v>
      </c>
      <c r="K156" s="132">
        <v>120000</v>
      </c>
      <c r="L156" s="146">
        <f t="shared" ref="L156" si="58">M156-K156</f>
        <v>-70000</v>
      </c>
      <c r="M156" s="272">
        <v>50000</v>
      </c>
      <c r="N156" s="131">
        <f t="shared" si="56"/>
        <v>41.666666666666671</v>
      </c>
    </row>
    <row r="157" spans="1:14" s="88" customFormat="1" x14ac:dyDescent="0.2">
      <c r="A157" s="179">
        <v>1</v>
      </c>
      <c r="B157" s="179"/>
      <c r="C157" s="179"/>
      <c r="D157" s="179"/>
      <c r="E157" s="179"/>
      <c r="F157" s="179" t="s">
        <v>91</v>
      </c>
      <c r="G157" s="179" t="s">
        <v>91</v>
      </c>
      <c r="H157" s="193" t="s">
        <v>104</v>
      </c>
      <c r="I157" s="193" t="s">
        <v>255</v>
      </c>
      <c r="J157" s="181" t="s">
        <v>256</v>
      </c>
      <c r="K157" s="182">
        <v>272000</v>
      </c>
      <c r="L157" s="270">
        <f>SUM(L158)</f>
        <v>28015</v>
      </c>
      <c r="M157" s="270">
        <f>SUM(M158)</f>
        <v>300015</v>
      </c>
      <c r="N157" s="183">
        <f t="shared" si="56"/>
        <v>110.29963235294117</v>
      </c>
    </row>
    <row r="158" spans="1:14" s="120" customFormat="1" x14ac:dyDescent="0.2">
      <c r="A158" s="122"/>
      <c r="B158" s="122"/>
      <c r="C158" s="122"/>
      <c r="D158" s="122"/>
      <c r="E158" s="122"/>
      <c r="F158" s="122"/>
      <c r="G158" s="122"/>
      <c r="H158" s="123"/>
      <c r="I158" s="141">
        <v>35</v>
      </c>
      <c r="J158" s="147" t="s">
        <v>48</v>
      </c>
      <c r="K158" s="125">
        <v>272000</v>
      </c>
      <c r="L158" s="276">
        <f>SUM(L159)</f>
        <v>28015</v>
      </c>
      <c r="M158" s="276">
        <f>SUM(M159)</f>
        <v>300015</v>
      </c>
      <c r="N158" s="131">
        <f t="shared" si="56"/>
        <v>110.29963235294117</v>
      </c>
    </row>
    <row r="159" spans="1:14" s="120" customFormat="1" x14ac:dyDescent="0.2">
      <c r="A159" s="122">
        <v>1</v>
      </c>
      <c r="B159" s="122"/>
      <c r="C159" s="122"/>
      <c r="D159" s="122"/>
      <c r="E159" s="122"/>
      <c r="F159" s="122"/>
      <c r="G159" s="122"/>
      <c r="H159" s="123"/>
      <c r="I159" s="141">
        <v>351</v>
      </c>
      <c r="J159" s="147" t="s">
        <v>486</v>
      </c>
      <c r="K159" s="125">
        <v>272000</v>
      </c>
      <c r="L159" s="146">
        <f t="shared" ref="L159" si="59">M159-K159</f>
        <v>28015</v>
      </c>
      <c r="M159" s="276">
        <v>300015</v>
      </c>
      <c r="N159" s="131">
        <f t="shared" si="56"/>
        <v>110.29963235294117</v>
      </c>
    </row>
    <row r="160" spans="1:14" s="88" customFormat="1" x14ac:dyDescent="0.2">
      <c r="A160" s="173"/>
      <c r="B160" s="173"/>
      <c r="C160" s="173"/>
      <c r="D160" s="173"/>
      <c r="E160" s="173"/>
      <c r="F160" s="173"/>
      <c r="G160" s="173"/>
      <c r="H160" s="174"/>
      <c r="I160" s="178" t="s">
        <v>257</v>
      </c>
      <c r="J160" s="176"/>
      <c r="K160" s="176">
        <f>SUM(K162+K166+K198+K217+K224+K232+K257+K264)</f>
        <v>4547000</v>
      </c>
      <c r="L160" s="268">
        <f>SUM(L162+L166+L198+L217+L224+L232+L257+L264)</f>
        <v>-1107800</v>
      </c>
      <c r="M160" s="268">
        <f>SUM(M162+M166+M198+M217+M224+M232+M257+M264)</f>
        <v>3439200</v>
      </c>
      <c r="N160" s="177">
        <f t="shared" si="56"/>
        <v>75.63668352760061</v>
      </c>
    </row>
    <row r="161" spans="1:14" s="121" customFormat="1" x14ac:dyDescent="0.2">
      <c r="A161" s="173"/>
      <c r="B161" s="173"/>
      <c r="C161" s="173"/>
      <c r="D161" s="173"/>
      <c r="E161" s="173"/>
      <c r="F161" s="173"/>
      <c r="G161" s="173"/>
      <c r="H161" s="208" t="s">
        <v>116</v>
      </c>
      <c r="I161" s="178" t="s">
        <v>221</v>
      </c>
      <c r="J161" s="176"/>
      <c r="K161" s="176">
        <f>SUM(K163+K167+K170+K173+K177+K182+K186+K189+K192+K195+K199+K204+K209+K212+K218+K221+K225+K258+K261+K265+K268)</f>
        <v>3612000</v>
      </c>
      <c r="L161" s="176">
        <f>SUM(L163+L167+L170+L173+L177+L182+L186+L189+L192+L195+L199+L204+L209+L212+L218+L221+L225+L258+L261+L265+L268)</f>
        <v>-732800</v>
      </c>
      <c r="M161" s="176">
        <f>SUM(M163+M167+M170+M173+M177+M182+M186+M189+M192+M195+M199+M204+M209+M212+M218+M221+M225+M258+M261+M265+M268)</f>
        <v>2879200</v>
      </c>
      <c r="N161" s="177">
        <f t="shared" ref="N161" si="60">AVERAGE(M161/K161)*100</f>
        <v>79.712070874861567</v>
      </c>
    </row>
    <row r="162" spans="1:14" s="88" customFormat="1" x14ac:dyDescent="0.2">
      <c r="A162" s="199"/>
      <c r="B162" s="199"/>
      <c r="C162" s="199">
        <v>3</v>
      </c>
      <c r="D162" s="199">
        <v>4</v>
      </c>
      <c r="E162" s="199"/>
      <c r="F162" s="199">
        <v>6</v>
      </c>
      <c r="G162" s="199" t="s">
        <v>91</v>
      </c>
      <c r="H162" s="200"/>
      <c r="I162" s="205" t="s">
        <v>142</v>
      </c>
      <c r="J162" s="202" t="s">
        <v>258</v>
      </c>
      <c r="K162" s="203">
        <f t="shared" ref="K162:M163" si="61">SUM(K163)</f>
        <v>890000</v>
      </c>
      <c r="L162" s="271">
        <f t="shared" si="61"/>
        <v>-175000</v>
      </c>
      <c r="M162" s="271">
        <f t="shared" si="61"/>
        <v>715000</v>
      </c>
      <c r="N162" s="189">
        <f t="shared" ref="N162:N174" si="62">AVERAGE(M162/K162)*100</f>
        <v>80.337078651685388</v>
      </c>
    </row>
    <row r="163" spans="1:14" s="88" customFormat="1" x14ac:dyDescent="0.2">
      <c r="A163" s="179"/>
      <c r="B163" s="179"/>
      <c r="C163" s="179">
        <v>3</v>
      </c>
      <c r="D163" s="179">
        <v>4</v>
      </c>
      <c r="E163" s="179"/>
      <c r="F163" s="179">
        <v>6</v>
      </c>
      <c r="G163" s="179" t="s">
        <v>91</v>
      </c>
      <c r="H163" s="193" t="s">
        <v>119</v>
      </c>
      <c r="I163" s="193" t="s">
        <v>144</v>
      </c>
      <c r="J163" s="181" t="s">
        <v>259</v>
      </c>
      <c r="K163" s="182">
        <v>890000</v>
      </c>
      <c r="L163" s="270">
        <f t="shared" si="61"/>
        <v>-175000</v>
      </c>
      <c r="M163" s="270">
        <f t="shared" si="61"/>
        <v>715000</v>
      </c>
      <c r="N163" s="183">
        <f t="shared" si="62"/>
        <v>80.337078651685388</v>
      </c>
    </row>
    <row r="164" spans="1:14" s="88" customFormat="1" x14ac:dyDescent="0.2">
      <c r="A164" s="128"/>
      <c r="B164" s="128"/>
      <c r="C164" s="128"/>
      <c r="D164" s="128"/>
      <c r="E164" s="128"/>
      <c r="F164" s="128" t="s">
        <v>64</v>
      </c>
      <c r="G164" s="128" t="s">
        <v>64</v>
      </c>
      <c r="H164" s="129"/>
      <c r="I164" s="141">
        <v>42</v>
      </c>
      <c r="J164" s="147" t="s">
        <v>58</v>
      </c>
      <c r="K164" s="130">
        <v>890000</v>
      </c>
      <c r="L164" s="272">
        <f>SUM(L165)</f>
        <v>-175000</v>
      </c>
      <c r="M164" s="272">
        <f>SUM(M165)</f>
        <v>715000</v>
      </c>
      <c r="N164" s="131">
        <f t="shared" si="62"/>
        <v>80.337078651685388</v>
      </c>
    </row>
    <row r="165" spans="1:14" s="121" customFormat="1" x14ac:dyDescent="0.2">
      <c r="A165" s="128"/>
      <c r="B165" s="128"/>
      <c r="C165" s="128">
        <v>3</v>
      </c>
      <c r="D165" s="128">
        <v>4</v>
      </c>
      <c r="E165" s="128"/>
      <c r="F165" s="128">
        <v>6</v>
      </c>
      <c r="G165" s="128" t="s">
        <v>64</v>
      </c>
      <c r="H165" s="129"/>
      <c r="I165" s="141">
        <v>421</v>
      </c>
      <c r="J165" s="147" t="s">
        <v>487</v>
      </c>
      <c r="K165" s="132">
        <v>890000</v>
      </c>
      <c r="L165" s="146">
        <f t="shared" ref="L165" si="63">M165-K165</f>
        <v>-175000</v>
      </c>
      <c r="M165" s="272">
        <v>715000</v>
      </c>
      <c r="N165" s="131">
        <f t="shared" si="62"/>
        <v>80.337078651685388</v>
      </c>
    </row>
    <row r="166" spans="1:14" s="134" customFormat="1" x14ac:dyDescent="0.2">
      <c r="A166" s="199">
        <v>1</v>
      </c>
      <c r="B166" s="199"/>
      <c r="C166" s="199">
        <v>3</v>
      </c>
      <c r="D166" s="199">
        <v>4</v>
      </c>
      <c r="E166" s="199"/>
      <c r="F166" s="199">
        <v>6</v>
      </c>
      <c r="G166" s="199" t="s">
        <v>91</v>
      </c>
      <c r="H166" s="200"/>
      <c r="I166" s="205" t="s">
        <v>145</v>
      </c>
      <c r="J166" s="202" t="s">
        <v>260</v>
      </c>
      <c r="K166" s="203">
        <f>SUM(K167+K170+K173+K177+K182+K186+K189+K192+K195)</f>
        <v>1636000</v>
      </c>
      <c r="L166" s="203">
        <f t="shared" ref="L166:M166" si="64">SUM(L167+L170+L173+L177+L182+L186+L189+L192+L195)</f>
        <v>-210800</v>
      </c>
      <c r="M166" s="203">
        <f t="shared" si="64"/>
        <v>1425200</v>
      </c>
      <c r="N166" s="189">
        <f t="shared" si="62"/>
        <v>87.11491442542787</v>
      </c>
    </row>
    <row r="167" spans="1:14" s="134" customFormat="1" x14ac:dyDescent="0.2">
      <c r="A167" s="179"/>
      <c r="B167" s="179"/>
      <c r="C167" s="179"/>
      <c r="D167" s="179"/>
      <c r="E167" s="179"/>
      <c r="F167" s="179">
        <v>6</v>
      </c>
      <c r="G167" s="179" t="s">
        <v>91</v>
      </c>
      <c r="H167" s="193" t="s">
        <v>119</v>
      </c>
      <c r="I167" s="193" t="s">
        <v>146</v>
      </c>
      <c r="J167" s="181" t="s">
        <v>261</v>
      </c>
      <c r="K167" s="182">
        <v>300000</v>
      </c>
      <c r="L167" s="270">
        <f>SUM(L168)</f>
        <v>10000</v>
      </c>
      <c r="M167" s="270">
        <f>SUM(M168)</f>
        <v>310000</v>
      </c>
      <c r="N167" s="183">
        <f t="shared" si="62"/>
        <v>103.33333333333334</v>
      </c>
    </row>
    <row r="168" spans="1:14" s="134" customFormat="1" x14ac:dyDescent="0.2">
      <c r="A168" s="135"/>
      <c r="B168" s="135"/>
      <c r="C168" s="135"/>
      <c r="D168" s="135"/>
      <c r="E168" s="135"/>
      <c r="F168" s="135"/>
      <c r="G168" s="135"/>
      <c r="H168" s="136"/>
      <c r="I168" s="141">
        <v>42</v>
      </c>
      <c r="J168" s="147" t="s">
        <v>58</v>
      </c>
      <c r="K168" s="137">
        <v>300000</v>
      </c>
      <c r="L168" s="147">
        <f>SUM(L169)</f>
        <v>10000</v>
      </c>
      <c r="M168" s="147">
        <f>SUM(M169)</f>
        <v>310000</v>
      </c>
      <c r="N168" s="131">
        <f t="shared" si="62"/>
        <v>103.33333333333334</v>
      </c>
    </row>
    <row r="169" spans="1:14" s="134" customFormat="1" x14ac:dyDescent="0.2">
      <c r="A169" s="135"/>
      <c r="B169" s="135"/>
      <c r="C169" s="135"/>
      <c r="D169" s="135"/>
      <c r="E169" s="135"/>
      <c r="F169" s="135">
        <v>6</v>
      </c>
      <c r="G169" s="135"/>
      <c r="H169" s="136"/>
      <c r="I169" s="141">
        <v>421</v>
      </c>
      <c r="J169" s="147" t="s">
        <v>487</v>
      </c>
      <c r="K169" s="137">
        <v>300000</v>
      </c>
      <c r="L169" s="146">
        <f t="shared" ref="L169" si="65">M169-K169</f>
        <v>10000</v>
      </c>
      <c r="M169" s="147">
        <v>310000</v>
      </c>
      <c r="N169" s="131">
        <f t="shared" si="62"/>
        <v>103.33333333333334</v>
      </c>
    </row>
    <row r="170" spans="1:14" s="134" customFormat="1" x14ac:dyDescent="0.2">
      <c r="A170" s="179">
        <v>1</v>
      </c>
      <c r="B170" s="179"/>
      <c r="C170" s="179">
        <v>3</v>
      </c>
      <c r="D170" s="179">
        <v>4</v>
      </c>
      <c r="E170" s="179"/>
      <c r="F170" s="179" t="s">
        <v>91</v>
      </c>
      <c r="G170" s="179" t="s">
        <v>91</v>
      </c>
      <c r="H170" s="193" t="s">
        <v>119</v>
      </c>
      <c r="I170" s="193" t="s">
        <v>147</v>
      </c>
      <c r="J170" s="181" t="s">
        <v>262</v>
      </c>
      <c r="K170" s="182">
        <v>300000</v>
      </c>
      <c r="L170" s="270">
        <f>SUM(L171)</f>
        <v>27000</v>
      </c>
      <c r="M170" s="270">
        <f>SUM(M171)</f>
        <v>327000</v>
      </c>
      <c r="N170" s="183">
        <f t="shared" si="62"/>
        <v>109.00000000000001</v>
      </c>
    </row>
    <row r="171" spans="1:14" s="134" customFormat="1" x14ac:dyDescent="0.2">
      <c r="A171" s="135"/>
      <c r="B171" s="135"/>
      <c r="C171" s="135"/>
      <c r="D171" s="135"/>
      <c r="E171" s="135"/>
      <c r="F171" s="135"/>
      <c r="G171" s="135"/>
      <c r="H171" s="136"/>
      <c r="I171" s="141">
        <v>42</v>
      </c>
      <c r="J171" s="147" t="s">
        <v>58</v>
      </c>
      <c r="K171" s="137">
        <v>300000</v>
      </c>
      <c r="L171" s="147">
        <f>SUM(L172)</f>
        <v>27000</v>
      </c>
      <c r="M171" s="147">
        <f>SUM(M172)</f>
        <v>327000</v>
      </c>
      <c r="N171" s="131">
        <f t="shared" si="62"/>
        <v>109.00000000000001</v>
      </c>
    </row>
    <row r="172" spans="1:14" s="134" customFormat="1" x14ac:dyDescent="0.2">
      <c r="A172" s="135">
        <v>1</v>
      </c>
      <c r="B172" s="135"/>
      <c r="C172" s="135">
        <v>3</v>
      </c>
      <c r="D172" s="135">
        <v>4</v>
      </c>
      <c r="E172" s="135"/>
      <c r="F172" s="135"/>
      <c r="G172" s="135"/>
      <c r="H172" s="136"/>
      <c r="I172" s="141">
        <v>421</v>
      </c>
      <c r="J172" s="147" t="s">
        <v>487</v>
      </c>
      <c r="K172" s="137">
        <v>300000</v>
      </c>
      <c r="L172" s="146">
        <f t="shared" ref="L172" si="66">M172-K172</f>
        <v>27000</v>
      </c>
      <c r="M172" s="147">
        <v>327000</v>
      </c>
      <c r="N172" s="131">
        <f t="shared" si="62"/>
        <v>109.00000000000001</v>
      </c>
    </row>
    <row r="173" spans="1:14" s="126" customFormat="1" ht="25.5" x14ac:dyDescent="0.2">
      <c r="A173" s="195"/>
      <c r="B173" s="195"/>
      <c r="C173" s="195"/>
      <c r="D173" s="195"/>
      <c r="E173" s="195"/>
      <c r="F173" s="195">
        <v>6</v>
      </c>
      <c r="G173" s="195" t="s">
        <v>91</v>
      </c>
      <c r="H173" s="196" t="s">
        <v>119</v>
      </c>
      <c r="I173" s="196" t="s">
        <v>263</v>
      </c>
      <c r="J173" s="197" t="s">
        <v>264</v>
      </c>
      <c r="K173" s="198">
        <v>86000</v>
      </c>
      <c r="L173" s="273">
        <f>SUM(L174)</f>
        <v>-86000</v>
      </c>
      <c r="M173" s="273">
        <f>SUM(M174)</f>
        <v>0</v>
      </c>
      <c r="N173" s="278">
        <f t="shared" si="62"/>
        <v>0</v>
      </c>
    </row>
    <row r="174" spans="1:14" s="134" customFormat="1" x14ac:dyDescent="0.2">
      <c r="A174" s="135"/>
      <c r="B174" s="135"/>
      <c r="C174" s="135"/>
      <c r="D174" s="135"/>
      <c r="E174" s="135"/>
      <c r="F174" s="135"/>
      <c r="G174" s="135"/>
      <c r="H174" s="136"/>
      <c r="I174" s="141">
        <v>42</v>
      </c>
      <c r="J174" s="147" t="s">
        <v>58</v>
      </c>
      <c r="K174" s="137">
        <v>86000</v>
      </c>
      <c r="L174" s="147">
        <f>SUM(L175:L176)</f>
        <v>-86000</v>
      </c>
      <c r="M174" s="147">
        <f>SUM(M175:M176)</f>
        <v>0</v>
      </c>
      <c r="N174" s="131">
        <f t="shared" si="62"/>
        <v>0</v>
      </c>
    </row>
    <row r="175" spans="1:14" s="134" customFormat="1" x14ac:dyDescent="0.2">
      <c r="A175" s="135"/>
      <c r="B175" s="135"/>
      <c r="C175" s="135"/>
      <c r="D175" s="135"/>
      <c r="E175" s="135"/>
      <c r="F175" s="135">
        <v>6</v>
      </c>
      <c r="G175" s="135"/>
      <c r="H175" s="136"/>
      <c r="I175" s="141">
        <v>421</v>
      </c>
      <c r="J175" s="147" t="s">
        <v>487</v>
      </c>
      <c r="K175" s="137">
        <v>0</v>
      </c>
      <c r="L175" s="146">
        <f t="shared" ref="L175:L176" si="67">M175-K175</f>
        <v>0</v>
      </c>
      <c r="M175" s="147">
        <v>0</v>
      </c>
      <c r="N175" s="131">
        <v>0</v>
      </c>
    </row>
    <row r="176" spans="1:14" s="134" customFormat="1" x14ac:dyDescent="0.2">
      <c r="A176" s="135"/>
      <c r="B176" s="135"/>
      <c r="C176" s="135"/>
      <c r="D176" s="135"/>
      <c r="E176" s="135"/>
      <c r="F176" s="135">
        <v>6</v>
      </c>
      <c r="G176" s="135"/>
      <c r="H176" s="136"/>
      <c r="I176" s="141">
        <v>426</v>
      </c>
      <c r="J176" s="151" t="s">
        <v>484</v>
      </c>
      <c r="K176" s="137">
        <v>86000</v>
      </c>
      <c r="L176" s="146">
        <f t="shared" si="67"/>
        <v>-86000</v>
      </c>
      <c r="M176" s="147">
        <v>0</v>
      </c>
      <c r="N176" s="131">
        <f t="shared" ref="N176" si="68">AVERAGE(M176/K176)*100</f>
        <v>0</v>
      </c>
    </row>
    <row r="177" spans="1:14" s="134" customFormat="1" x14ac:dyDescent="0.2">
      <c r="A177" s="179">
        <v>1</v>
      </c>
      <c r="B177" s="179"/>
      <c r="C177" s="179">
        <v>3</v>
      </c>
      <c r="D177" s="179">
        <v>4</v>
      </c>
      <c r="E177" s="179"/>
      <c r="F177" s="179">
        <v>6</v>
      </c>
      <c r="G177" s="179" t="s">
        <v>91</v>
      </c>
      <c r="H177" s="193" t="s">
        <v>119</v>
      </c>
      <c r="I177" s="193" t="s">
        <v>265</v>
      </c>
      <c r="J177" s="181" t="s">
        <v>266</v>
      </c>
      <c r="K177" s="182">
        <v>385000</v>
      </c>
      <c r="L177" s="270">
        <f>SUM(L178+L180)</f>
        <v>18200</v>
      </c>
      <c r="M177" s="270">
        <f>SUM(M178+M180)</f>
        <v>403200</v>
      </c>
      <c r="N177" s="183">
        <f>AVERAGE(M177/K177)*100</f>
        <v>104.72727272727273</v>
      </c>
    </row>
    <row r="178" spans="1:14" s="134" customFormat="1" x14ac:dyDescent="0.2">
      <c r="A178" s="135"/>
      <c r="B178" s="135"/>
      <c r="C178" s="135"/>
      <c r="D178" s="135"/>
      <c r="E178" s="135"/>
      <c r="F178" s="135"/>
      <c r="G178" s="135"/>
      <c r="H178" s="149"/>
      <c r="I178" s="141">
        <v>32</v>
      </c>
      <c r="J178" s="147" t="s">
        <v>40</v>
      </c>
      <c r="K178" s="137">
        <v>0</v>
      </c>
      <c r="L178" s="147">
        <f>SUM(L179)</f>
        <v>12200</v>
      </c>
      <c r="M178" s="147">
        <f>SUM(M179)</f>
        <v>12200</v>
      </c>
      <c r="N178" s="277">
        <v>0</v>
      </c>
    </row>
    <row r="179" spans="1:14" s="134" customFormat="1" x14ac:dyDescent="0.2">
      <c r="A179" s="135">
        <v>1</v>
      </c>
      <c r="B179" s="135"/>
      <c r="C179" s="135"/>
      <c r="D179" s="135"/>
      <c r="E179" s="135"/>
      <c r="F179" s="135"/>
      <c r="G179" s="135"/>
      <c r="H179" s="149"/>
      <c r="I179" s="141">
        <v>323</v>
      </c>
      <c r="J179" s="137" t="s">
        <v>43</v>
      </c>
      <c r="K179" s="137">
        <v>0</v>
      </c>
      <c r="L179" s="146">
        <f t="shared" ref="L179" si="69">M179-K179</f>
        <v>12200</v>
      </c>
      <c r="M179" s="147">
        <v>12200</v>
      </c>
      <c r="N179" s="277">
        <v>0</v>
      </c>
    </row>
    <row r="180" spans="1:14" s="134" customFormat="1" x14ac:dyDescent="0.2">
      <c r="A180" s="135"/>
      <c r="B180" s="135"/>
      <c r="C180" s="135"/>
      <c r="D180" s="135"/>
      <c r="E180" s="135"/>
      <c r="F180" s="135"/>
      <c r="G180" s="135"/>
      <c r="H180" s="136"/>
      <c r="I180" s="141">
        <v>42</v>
      </c>
      <c r="J180" s="147" t="s">
        <v>58</v>
      </c>
      <c r="K180" s="137">
        <v>385000</v>
      </c>
      <c r="L180" s="147">
        <f>SUM(L181)</f>
        <v>6000</v>
      </c>
      <c r="M180" s="147">
        <f>SUM(M181)</f>
        <v>391000</v>
      </c>
      <c r="N180" s="131">
        <f>AVERAGE(M180/K180)*100</f>
        <v>101.55844155844156</v>
      </c>
    </row>
    <row r="181" spans="1:14" s="134" customFormat="1" x14ac:dyDescent="0.2">
      <c r="A181" s="135"/>
      <c r="B181" s="135"/>
      <c r="C181" s="135">
        <v>3</v>
      </c>
      <c r="D181" s="135">
        <v>4</v>
      </c>
      <c r="E181" s="135"/>
      <c r="F181" s="135">
        <v>6</v>
      </c>
      <c r="G181" s="135"/>
      <c r="H181" s="136"/>
      <c r="I181" s="141">
        <v>421</v>
      </c>
      <c r="J181" s="147" t="s">
        <v>487</v>
      </c>
      <c r="K181" s="137">
        <v>385000</v>
      </c>
      <c r="L181" s="146">
        <f t="shared" ref="L181" si="70">M181-K181</f>
        <v>6000</v>
      </c>
      <c r="M181" s="147">
        <v>391000</v>
      </c>
      <c r="N181" s="131">
        <f>AVERAGE(M181/K181)*100</f>
        <v>101.55844155844156</v>
      </c>
    </row>
    <row r="182" spans="1:14" s="121" customFormat="1" x14ac:dyDescent="0.2">
      <c r="A182" s="179">
        <v>1</v>
      </c>
      <c r="B182" s="179"/>
      <c r="C182" s="179"/>
      <c r="D182" s="179"/>
      <c r="E182" s="179"/>
      <c r="F182" s="179" t="s">
        <v>91</v>
      </c>
      <c r="G182" s="179" t="s">
        <v>91</v>
      </c>
      <c r="H182" s="193" t="s">
        <v>119</v>
      </c>
      <c r="I182" s="193" t="s">
        <v>267</v>
      </c>
      <c r="J182" s="181" t="s">
        <v>268</v>
      </c>
      <c r="K182" s="182">
        <v>40000</v>
      </c>
      <c r="L182" s="270">
        <f>SUM(L183)</f>
        <v>0</v>
      </c>
      <c r="M182" s="270">
        <f>SUM(M183)</f>
        <v>40000</v>
      </c>
      <c r="N182" s="183">
        <f>AVERAGE(M182/K182)*100</f>
        <v>100</v>
      </c>
    </row>
    <row r="183" spans="1:14" s="121" customFormat="1" x14ac:dyDescent="0.2">
      <c r="A183" s="135"/>
      <c r="B183" s="135"/>
      <c r="C183" s="135"/>
      <c r="D183" s="135"/>
      <c r="E183" s="135"/>
      <c r="F183" s="135"/>
      <c r="G183" s="135"/>
      <c r="H183" s="136"/>
      <c r="I183" s="141">
        <v>42</v>
      </c>
      <c r="J183" s="147" t="s">
        <v>58</v>
      </c>
      <c r="K183" s="137">
        <v>40000</v>
      </c>
      <c r="L183" s="147">
        <f>SUM(L184:L185)</f>
        <v>0</v>
      </c>
      <c r="M183" s="147">
        <f>SUM(M184:M185)</f>
        <v>40000</v>
      </c>
      <c r="N183" s="131">
        <f>AVERAGE(M183/K183)*100</f>
        <v>100</v>
      </c>
    </row>
    <row r="184" spans="1:14" s="121" customFormat="1" x14ac:dyDescent="0.2">
      <c r="A184" s="135">
        <v>1</v>
      </c>
      <c r="B184" s="135"/>
      <c r="C184" s="135"/>
      <c r="D184" s="135"/>
      <c r="E184" s="135"/>
      <c r="F184" s="135"/>
      <c r="G184" s="135"/>
      <c r="H184" s="136"/>
      <c r="I184" s="141">
        <v>421</v>
      </c>
      <c r="J184" s="147" t="s">
        <v>487</v>
      </c>
      <c r="K184" s="137">
        <v>0</v>
      </c>
      <c r="L184" s="146">
        <f t="shared" ref="L184:L185" si="71">M184-K184</f>
        <v>40000</v>
      </c>
      <c r="M184" s="147">
        <v>40000</v>
      </c>
      <c r="N184" s="131">
        <v>0</v>
      </c>
    </row>
    <row r="185" spans="1:14" s="121" customFormat="1" x14ac:dyDescent="0.2">
      <c r="A185" s="135">
        <v>1</v>
      </c>
      <c r="B185" s="135"/>
      <c r="C185" s="135"/>
      <c r="D185" s="135"/>
      <c r="E185" s="135"/>
      <c r="F185" s="135"/>
      <c r="G185" s="135"/>
      <c r="H185" s="136"/>
      <c r="I185" s="141">
        <v>426</v>
      </c>
      <c r="J185" s="151" t="s">
        <v>484</v>
      </c>
      <c r="K185" s="137">
        <v>40000</v>
      </c>
      <c r="L185" s="146">
        <f t="shared" si="71"/>
        <v>-40000</v>
      </c>
      <c r="M185" s="147">
        <v>0</v>
      </c>
      <c r="N185" s="131">
        <f t="shared" ref="N185" si="72">AVERAGE(M185/K185)*100</f>
        <v>0</v>
      </c>
    </row>
    <row r="186" spans="1:14" s="121" customFormat="1" x14ac:dyDescent="0.2">
      <c r="A186" s="179"/>
      <c r="B186" s="179"/>
      <c r="C186" s="179"/>
      <c r="D186" s="179"/>
      <c r="E186" s="179"/>
      <c r="F186" s="179">
        <v>6</v>
      </c>
      <c r="G186" s="179" t="s">
        <v>91</v>
      </c>
      <c r="H186" s="193" t="s">
        <v>119</v>
      </c>
      <c r="I186" s="193" t="s">
        <v>269</v>
      </c>
      <c r="J186" s="181" t="s">
        <v>270</v>
      </c>
      <c r="K186" s="182">
        <v>50000</v>
      </c>
      <c r="L186" s="270">
        <f>SUM(L187)</f>
        <v>-50000</v>
      </c>
      <c r="M186" s="270">
        <f>SUM(M187)</f>
        <v>0</v>
      </c>
      <c r="N186" s="183">
        <f t="shared" ref="N186:N194" si="73">AVERAGE(M186/K186)*100</f>
        <v>0</v>
      </c>
    </row>
    <row r="187" spans="1:14" s="88" customFormat="1" x14ac:dyDescent="0.2">
      <c r="A187" s="135"/>
      <c r="B187" s="135"/>
      <c r="C187" s="135"/>
      <c r="D187" s="135"/>
      <c r="E187" s="135"/>
      <c r="F187" s="135"/>
      <c r="G187" s="135"/>
      <c r="H187" s="136"/>
      <c r="I187" s="141">
        <v>42</v>
      </c>
      <c r="J187" s="147" t="s">
        <v>58</v>
      </c>
      <c r="K187" s="137">
        <v>50000</v>
      </c>
      <c r="L187" s="147">
        <f>SUM(L188)</f>
        <v>-50000</v>
      </c>
      <c r="M187" s="147">
        <f>SUM(M188)</f>
        <v>0</v>
      </c>
      <c r="N187" s="131">
        <f t="shared" si="73"/>
        <v>0</v>
      </c>
    </row>
    <row r="188" spans="1:14" s="88" customFormat="1" x14ac:dyDescent="0.2">
      <c r="A188" s="135"/>
      <c r="B188" s="135"/>
      <c r="C188" s="135"/>
      <c r="D188" s="135"/>
      <c r="E188" s="135"/>
      <c r="F188" s="135">
        <v>6</v>
      </c>
      <c r="G188" s="135"/>
      <c r="H188" s="136"/>
      <c r="I188" s="141">
        <v>421</v>
      </c>
      <c r="J188" s="147" t="s">
        <v>487</v>
      </c>
      <c r="K188" s="137">
        <v>50000</v>
      </c>
      <c r="L188" s="146">
        <f t="shared" ref="L188" si="74">M188-K188</f>
        <v>-50000</v>
      </c>
      <c r="M188" s="147">
        <v>0</v>
      </c>
      <c r="N188" s="131">
        <f t="shared" si="73"/>
        <v>0</v>
      </c>
    </row>
    <row r="189" spans="1:14" s="88" customFormat="1" x14ac:dyDescent="0.2">
      <c r="A189" s="179"/>
      <c r="B189" s="179"/>
      <c r="C189" s="179"/>
      <c r="D189" s="179">
        <v>4</v>
      </c>
      <c r="E189" s="179"/>
      <c r="F189" s="179">
        <v>6</v>
      </c>
      <c r="G189" s="179" t="s">
        <v>91</v>
      </c>
      <c r="H189" s="193" t="s">
        <v>119</v>
      </c>
      <c r="I189" s="193" t="s">
        <v>271</v>
      </c>
      <c r="J189" s="181" t="s">
        <v>272</v>
      </c>
      <c r="K189" s="182">
        <v>375000</v>
      </c>
      <c r="L189" s="270">
        <f>SUM(L190)</f>
        <v>-55000</v>
      </c>
      <c r="M189" s="270">
        <f>SUM(M190)</f>
        <v>320000</v>
      </c>
      <c r="N189" s="183">
        <f t="shared" si="73"/>
        <v>85.333333333333343</v>
      </c>
    </row>
    <row r="190" spans="1:14" s="88" customFormat="1" x14ac:dyDescent="0.2">
      <c r="A190" s="135"/>
      <c r="B190" s="135"/>
      <c r="C190" s="135"/>
      <c r="D190" s="135"/>
      <c r="E190" s="135"/>
      <c r="F190" s="135"/>
      <c r="G190" s="135"/>
      <c r="H190" s="136"/>
      <c r="I190" s="141">
        <v>32</v>
      </c>
      <c r="J190" s="147" t="s">
        <v>40</v>
      </c>
      <c r="K190" s="137">
        <v>375000</v>
      </c>
      <c r="L190" s="147">
        <f>SUM(L191)</f>
        <v>-55000</v>
      </c>
      <c r="M190" s="147">
        <f>SUM(M191)</f>
        <v>320000</v>
      </c>
      <c r="N190" s="131">
        <f t="shared" si="73"/>
        <v>85.333333333333343</v>
      </c>
    </row>
    <row r="191" spans="1:14" s="88" customFormat="1" x14ac:dyDescent="0.2">
      <c r="A191" s="135"/>
      <c r="B191" s="135"/>
      <c r="C191" s="135"/>
      <c r="D191" s="135">
        <v>4</v>
      </c>
      <c r="E191" s="135"/>
      <c r="F191" s="135">
        <v>6</v>
      </c>
      <c r="G191" s="135"/>
      <c r="H191" s="136"/>
      <c r="I191" s="141">
        <v>323</v>
      </c>
      <c r="J191" s="137" t="s">
        <v>43</v>
      </c>
      <c r="K191" s="137">
        <v>375000</v>
      </c>
      <c r="L191" s="146">
        <f t="shared" ref="L191" si="75">M191-K191</f>
        <v>-55000</v>
      </c>
      <c r="M191" s="147">
        <v>320000</v>
      </c>
      <c r="N191" s="131">
        <f t="shared" si="73"/>
        <v>85.333333333333343</v>
      </c>
    </row>
    <row r="192" spans="1:14" s="88" customFormat="1" x14ac:dyDescent="0.2">
      <c r="A192" s="179"/>
      <c r="B192" s="179"/>
      <c r="C192" s="179"/>
      <c r="D192" s="179"/>
      <c r="E192" s="179"/>
      <c r="F192" s="179">
        <v>6</v>
      </c>
      <c r="G192" s="179" t="s">
        <v>91</v>
      </c>
      <c r="H192" s="193" t="s">
        <v>119</v>
      </c>
      <c r="I192" s="193" t="s">
        <v>273</v>
      </c>
      <c r="J192" s="181" t="s">
        <v>274</v>
      </c>
      <c r="K192" s="182">
        <v>100000</v>
      </c>
      <c r="L192" s="270">
        <f>SUM(L193)</f>
        <v>-100000</v>
      </c>
      <c r="M192" s="270">
        <f>SUM(M193)</f>
        <v>0</v>
      </c>
      <c r="N192" s="183">
        <f t="shared" si="73"/>
        <v>0</v>
      </c>
    </row>
    <row r="193" spans="1:14" s="88" customFormat="1" x14ac:dyDescent="0.2">
      <c r="A193" s="135"/>
      <c r="B193" s="135"/>
      <c r="C193" s="135"/>
      <c r="D193" s="135"/>
      <c r="E193" s="135"/>
      <c r="F193" s="135"/>
      <c r="G193" s="135"/>
      <c r="H193" s="136"/>
      <c r="I193" s="141">
        <v>36</v>
      </c>
      <c r="J193" s="147" t="s">
        <v>196</v>
      </c>
      <c r="K193" s="137">
        <v>100000</v>
      </c>
      <c r="L193" s="147">
        <f>SUM(L194)</f>
        <v>-100000</v>
      </c>
      <c r="M193" s="147">
        <f>SUM(M194)</f>
        <v>0</v>
      </c>
      <c r="N193" s="131">
        <f t="shared" si="73"/>
        <v>0</v>
      </c>
    </row>
    <row r="194" spans="1:14" s="88" customFormat="1" x14ac:dyDescent="0.2">
      <c r="A194" s="135"/>
      <c r="B194" s="135"/>
      <c r="C194" s="135"/>
      <c r="D194" s="135"/>
      <c r="E194" s="135"/>
      <c r="F194" s="135">
        <v>6</v>
      </c>
      <c r="G194" s="135"/>
      <c r="H194" s="136"/>
      <c r="I194" s="141">
        <v>363</v>
      </c>
      <c r="J194" s="147" t="s">
        <v>488</v>
      </c>
      <c r="K194" s="137">
        <v>100000</v>
      </c>
      <c r="L194" s="146">
        <f t="shared" ref="L194" si="76">M194-K194</f>
        <v>-100000</v>
      </c>
      <c r="M194" s="147">
        <v>0</v>
      </c>
      <c r="N194" s="131">
        <f t="shared" si="73"/>
        <v>0</v>
      </c>
    </row>
    <row r="195" spans="1:14" s="88" customFormat="1" x14ac:dyDescent="0.2">
      <c r="A195" s="179">
        <v>1</v>
      </c>
      <c r="B195" s="179"/>
      <c r="C195" s="179"/>
      <c r="D195" s="179"/>
      <c r="E195" s="179"/>
      <c r="F195" s="179">
        <v>6</v>
      </c>
      <c r="G195" s="179" t="s">
        <v>91</v>
      </c>
      <c r="H195" s="193" t="s">
        <v>119</v>
      </c>
      <c r="I195" s="193" t="s">
        <v>544</v>
      </c>
      <c r="J195" s="181" t="s">
        <v>545</v>
      </c>
      <c r="K195" s="182">
        <f>SUM(K196)</f>
        <v>0</v>
      </c>
      <c r="L195" s="182">
        <f t="shared" ref="L195:M196" si="77">SUM(L196)</f>
        <v>25000</v>
      </c>
      <c r="M195" s="182">
        <f t="shared" si="77"/>
        <v>25000</v>
      </c>
      <c r="N195" s="183">
        <v>0</v>
      </c>
    </row>
    <row r="196" spans="1:14" s="88" customFormat="1" x14ac:dyDescent="0.2">
      <c r="A196" s="135"/>
      <c r="B196" s="135"/>
      <c r="C196" s="135"/>
      <c r="D196" s="135"/>
      <c r="E196" s="135"/>
      <c r="F196" s="135"/>
      <c r="G196" s="135"/>
      <c r="H196" s="136"/>
      <c r="I196" s="141">
        <v>32</v>
      </c>
      <c r="J196" s="147" t="s">
        <v>40</v>
      </c>
      <c r="K196" s="137">
        <f>SUM(K197)</f>
        <v>0</v>
      </c>
      <c r="L196" s="137">
        <f t="shared" si="77"/>
        <v>25000</v>
      </c>
      <c r="M196" s="137">
        <f t="shared" si="77"/>
        <v>25000</v>
      </c>
      <c r="N196" s="131">
        <v>0</v>
      </c>
    </row>
    <row r="197" spans="1:14" s="88" customFormat="1" x14ac:dyDescent="0.2">
      <c r="A197" s="135">
        <v>1</v>
      </c>
      <c r="B197" s="135"/>
      <c r="C197" s="135"/>
      <c r="D197" s="135"/>
      <c r="E197" s="135"/>
      <c r="F197" s="135"/>
      <c r="G197" s="135"/>
      <c r="H197" s="136"/>
      <c r="I197" s="141">
        <v>323</v>
      </c>
      <c r="J197" s="137" t="s">
        <v>43</v>
      </c>
      <c r="K197" s="137">
        <v>0</v>
      </c>
      <c r="L197" s="146">
        <f t="shared" ref="L197" si="78">M197-K197</f>
        <v>25000</v>
      </c>
      <c r="M197" s="147">
        <v>25000</v>
      </c>
      <c r="N197" s="131">
        <v>0</v>
      </c>
    </row>
    <row r="198" spans="1:14" s="88" customFormat="1" x14ac:dyDescent="0.2">
      <c r="A198" s="206">
        <v>1</v>
      </c>
      <c r="B198" s="199"/>
      <c r="C198" s="199">
        <v>3</v>
      </c>
      <c r="D198" s="199">
        <v>4</v>
      </c>
      <c r="E198" s="199"/>
      <c r="F198" s="199">
        <v>6</v>
      </c>
      <c r="G198" s="199" t="s">
        <v>91</v>
      </c>
      <c r="H198" s="200"/>
      <c r="I198" s="205" t="s">
        <v>139</v>
      </c>
      <c r="J198" s="202" t="s">
        <v>275</v>
      </c>
      <c r="K198" s="203">
        <f t="shared" ref="K198" si="79">SUM(K199+K204+K209+K212)</f>
        <v>740000</v>
      </c>
      <c r="L198" s="271">
        <f>SUM(L199+L204+L209+L212)</f>
        <v>-333000</v>
      </c>
      <c r="M198" s="271">
        <f>SUM(M199+M204+M209+M212)</f>
        <v>407000</v>
      </c>
      <c r="N198" s="189">
        <f>AVERAGE(M198/K198)*100</f>
        <v>55.000000000000007</v>
      </c>
    </row>
    <row r="199" spans="1:14" s="88" customFormat="1" x14ac:dyDescent="0.2">
      <c r="A199" s="179"/>
      <c r="B199" s="179"/>
      <c r="C199" s="179">
        <v>3</v>
      </c>
      <c r="D199" s="179">
        <v>4</v>
      </c>
      <c r="E199" s="179"/>
      <c r="F199" s="179">
        <v>6</v>
      </c>
      <c r="G199" s="179" t="s">
        <v>91</v>
      </c>
      <c r="H199" s="193" t="s">
        <v>122</v>
      </c>
      <c r="I199" s="193" t="s">
        <v>276</v>
      </c>
      <c r="J199" s="181" t="s">
        <v>277</v>
      </c>
      <c r="K199" s="182">
        <v>180000</v>
      </c>
      <c r="L199" s="270">
        <f>SUM(L200+L202)</f>
        <v>-16500</v>
      </c>
      <c r="M199" s="270">
        <f>SUM(M200+M202)</f>
        <v>163500</v>
      </c>
      <c r="N199" s="183">
        <f>AVERAGE(M199/K199)*100</f>
        <v>90.833333333333329</v>
      </c>
    </row>
    <row r="200" spans="1:14" s="88" customFormat="1" x14ac:dyDescent="0.2">
      <c r="A200" s="135"/>
      <c r="B200" s="135"/>
      <c r="C200" s="135"/>
      <c r="D200" s="135"/>
      <c r="E200" s="135"/>
      <c r="F200" s="135"/>
      <c r="G200" s="135"/>
      <c r="H200" s="149"/>
      <c r="I200" s="141">
        <v>32</v>
      </c>
      <c r="J200" s="147" t="s">
        <v>40</v>
      </c>
      <c r="K200" s="137">
        <v>0</v>
      </c>
      <c r="L200" s="147">
        <f>SUM(L201)</f>
        <v>1500</v>
      </c>
      <c r="M200" s="147">
        <f>SUM(M201)</f>
        <v>1500</v>
      </c>
      <c r="N200" s="277">
        <v>0</v>
      </c>
    </row>
    <row r="201" spans="1:14" s="88" customFormat="1" x14ac:dyDescent="0.2">
      <c r="A201" s="135">
        <v>1</v>
      </c>
      <c r="B201" s="135"/>
      <c r="C201" s="135"/>
      <c r="D201" s="135"/>
      <c r="E201" s="135"/>
      <c r="F201" s="135"/>
      <c r="G201" s="135"/>
      <c r="H201" s="149"/>
      <c r="I201" s="141">
        <v>323</v>
      </c>
      <c r="J201" s="137" t="s">
        <v>43</v>
      </c>
      <c r="K201" s="137">
        <v>0</v>
      </c>
      <c r="L201" s="146">
        <f t="shared" ref="L201" si="80">M201-K201</f>
        <v>1500</v>
      </c>
      <c r="M201" s="147">
        <v>1500</v>
      </c>
      <c r="N201" s="277">
        <v>0</v>
      </c>
    </row>
    <row r="202" spans="1:14" s="88" customFormat="1" x14ac:dyDescent="0.2">
      <c r="A202" s="135"/>
      <c r="B202" s="135"/>
      <c r="C202" s="135"/>
      <c r="D202" s="135"/>
      <c r="E202" s="135"/>
      <c r="F202" s="135"/>
      <c r="G202" s="135"/>
      <c r="H202" s="136"/>
      <c r="I202" s="141">
        <v>42</v>
      </c>
      <c r="J202" s="147" t="s">
        <v>58</v>
      </c>
      <c r="K202" s="137">
        <v>180000</v>
      </c>
      <c r="L202" s="147">
        <f>SUM(L203)</f>
        <v>-18000</v>
      </c>
      <c r="M202" s="147">
        <f>SUM(M203)</f>
        <v>162000</v>
      </c>
      <c r="N202" s="131">
        <f>AVERAGE(M202/K202)*100</f>
        <v>90</v>
      </c>
    </row>
    <row r="203" spans="1:14" s="88" customFormat="1" x14ac:dyDescent="0.2">
      <c r="A203" s="135"/>
      <c r="B203" s="135"/>
      <c r="C203" s="135">
        <v>3</v>
      </c>
      <c r="D203" s="135">
        <v>4</v>
      </c>
      <c r="E203" s="135"/>
      <c r="F203" s="135">
        <v>6</v>
      </c>
      <c r="G203" s="135"/>
      <c r="H203" s="136"/>
      <c r="I203" s="141">
        <v>421</v>
      </c>
      <c r="J203" s="147" t="s">
        <v>487</v>
      </c>
      <c r="K203" s="137">
        <v>180000</v>
      </c>
      <c r="L203" s="146">
        <f t="shared" ref="L203" si="81">M203-K203</f>
        <v>-18000</v>
      </c>
      <c r="M203" s="147">
        <v>162000</v>
      </c>
      <c r="N203" s="131">
        <f>AVERAGE(M203/K203)*100</f>
        <v>90</v>
      </c>
    </row>
    <row r="204" spans="1:14" s="88" customFormat="1" x14ac:dyDescent="0.2">
      <c r="A204" s="179"/>
      <c r="B204" s="179"/>
      <c r="C204" s="179"/>
      <c r="D204" s="179"/>
      <c r="E204" s="179"/>
      <c r="F204" s="179">
        <v>6</v>
      </c>
      <c r="G204" s="179" t="s">
        <v>91</v>
      </c>
      <c r="H204" s="193" t="s">
        <v>122</v>
      </c>
      <c r="I204" s="193" t="s">
        <v>278</v>
      </c>
      <c r="J204" s="181" t="s">
        <v>279</v>
      </c>
      <c r="K204" s="182">
        <v>80000</v>
      </c>
      <c r="L204" s="270">
        <f>SUM(L205+L207)</f>
        <v>0</v>
      </c>
      <c r="M204" s="270">
        <f>SUM(M205+M207)</f>
        <v>80000</v>
      </c>
      <c r="N204" s="183">
        <f>AVERAGE(M204/K204)*100</f>
        <v>100</v>
      </c>
    </row>
    <row r="205" spans="1:14" s="88" customFormat="1" x14ac:dyDescent="0.2">
      <c r="A205" s="135"/>
      <c r="B205" s="135"/>
      <c r="C205" s="135"/>
      <c r="D205" s="135"/>
      <c r="E205" s="135"/>
      <c r="F205" s="135"/>
      <c r="G205" s="135"/>
      <c r="H205" s="136"/>
      <c r="I205" s="141">
        <v>32</v>
      </c>
      <c r="J205" s="147" t="s">
        <v>40</v>
      </c>
      <c r="K205" s="137">
        <v>80000</v>
      </c>
      <c r="L205" s="147">
        <f>SUM(L206)</f>
        <v>-80000</v>
      </c>
      <c r="M205" s="147">
        <f>SUM(M206)</f>
        <v>0</v>
      </c>
      <c r="N205" s="131">
        <f>AVERAGE(M205/K205)*100</f>
        <v>0</v>
      </c>
    </row>
    <row r="206" spans="1:14" s="88" customFormat="1" x14ac:dyDescent="0.2">
      <c r="A206" s="135"/>
      <c r="B206" s="135"/>
      <c r="C206" s="135"/>
      <c r="D206" s="135"/>
      <c r="E206" s="135"/>
      <c r="F206" s="135">
        <v>6</v>
      </c>
      <c r="G206" s="135"/>
      <c r="H206" s="136"/>
      <c r="I206" s="141">
        <v>323</v>
      </c>
      <c r="J206" s="137" t="s">
        <v>43</v>
      </c>
      <c r="K206" s="137">
        <v>80000</v>
      </c>
      <c r="L206" s="146">
        <f t="shared" ref="L206" si="82">M206-K206</f>
        <v>-80000</v>
      </c>
      <c r="M206" s="147">
        <v>0</v>
      </c>
      <c r="N206" s="131">
        <f>AVERAGE(M206/K206)*100</f>
        <v>0</v>
      </c>
    </row>
    <row r="207" spans="1:14" s="88" customFormat="1" x14ac:dyDescent="0.2">
      <c r="A207" s="135"/>
      <c r="B207" s="135"/>
      <c r="C207" s="135"/>
      <c r="D207" s="135"/>
      <c r="E207" s="135"/>
      <c r="F207" s="135"/>
      <c r="G207" s="135"/>
      <c r="H207" s="136"/>
      <c r="I207" s="141">
        <v>42</v>
      </c>
      <c r="J207" s="147" t="s">
        <v>58</v>
      </c>
      <c r="K207" s="137">
        <v>0</v>
      </c>
      <c r="L207" s="147">
        <f>SUM(L208)</f>
        <v>80000</v>
      </c>
      <c r="M207" s="147">
        <f>SUM(M208)</f>
        <v>80000</v>
      </c>
      <c r="N207" s="131">
        <v>0</v>
      </c>
    </row>
    <row r="208" spans="1:14" s="88" customFormat="1" x14ac:dyDescent="0.2">
      <c r="A208" s="135"/>
      <c r="B208" s="135"/>
      <c r="C208" s="135"/>
      <c r="D208" s="135"/>
      <c r="E208" s="135"/>
      <c r="F208" s="135">
        <v>6</v>
      </c>
      <c r="G208" s="135"/>
      <c r="H208" s="136"/>
      <c r="I208" s="141">
        <v>421</v>
      </c>
      <c r="J208" s="147" t="s">
        <v>487</v>
      </c>
      <c r="K208" s="137">
        <v>0</v>
      </c>
      <c r="L208" s="146">
        <f t="shared" ref="L208" si="83">M208-K208</f>
        <v>80000</v>
      </c>
      <c r="M208" s="147">
        <v>80000</v>
      </c>
      <c r="N208" s="131">
        <v>0</v>
      </c>
    </row>
    <row r="209" spans="1:14" s="88" customFormat="1" x14ac:dyDescent="0.2">
      <c r="A209" s="179">
        <v>1</v>
      </c>
      <c r="B209" s="179"/>
      <c r="C209" s="179"/>
      <c r="D209" s="179">
        <v>4</v>
      </c>
      <c r="E209" s="179" t="s">
        <v>91</v>
      </c>
      <c r="F209" s="179" t="s">
        <v>91</v>
      </c>
      <c r="G209" s="179" t="s">
        <v>91</v>
      </c>
      <c r="H209" s="193" t="s">
        <v>122</v>
      </c>
      <c r="I209" s="193" t="s">
        <v>280</v>
      </c>
      <c r="J209" s="181" t="s">
        <v>281</v>
      </c>
      <c r="K209" s="182">
        <v>330000</v>
      </c>
      <c r="L209" s="270">
        <f>SUM(L210)</f>
        <v>-326500</v>
      </c>
      <c r="M209" s="270">
        <f>SUM(M210)</f>
        <v>3500</v>
      </c>
      <c r="N209" s="183">
        <f>AVERAGE(M209/K209)*100</f>
        <v>1.0606060606060608</v>
      </c>
    </row>
    <row r="210" spans="1:14" s="88" customFormat="1" x14ac:dyDescent="0.2">
      <c r="A210" s="135"/>
      <c r="B210" s="135"/>
      <c r="C210" s="135"/>
      <c r="D210" s="135"/>
      <c r="E210" s="135"/>
      <c r="F210" s="135"/>
      <c r="G210" s="135"/>
      <c r="H210" s="136"/>
      <c r="I210" s="141">
        <v>32</v>
      </c>
      <c r="J210" s="147" t="s">
        <v>40</v>
      </c>
      <c r="K210" s="137">
        <v>330000</v>
      </c>
      <c r="L210" s="147">
        <f>SUM(L211)</f>
        <v>-326500</v>
      </c>
      <c r="M210" s="147">
        <f>SUM(M211)</f>
        <v>3500</v>
      </c>
      <c r="N210" s="131">
        <f>AVERAGE(M210/K210)*100</f>
        <v>1.0606060606060608</v>
      </c>
    </row>
    <row r="211" spans="1:14" s="88" customFormat="1" x14ac:dyDescent="0.2">
      <c r="A211" s="135">
        <v>1</v>
      </c>
      <c r="B211" s="135"/>
      <c r="C211" s="135"/>
      <c r="D211" s="135">
        <v>4</v>
      </c>
      <c r="E211" s="135"/>
      <c r="F211" s="135"/>
      <c r="G211" s="135"/>
      <c r="H211" s="136"/>
      <c r="I211" s="141">
        <v>323</v>
      </c>
      <c r="J211" s="137" t="s">
        <v>43</v>
      </c>
      <c r="K211" s="137">
        <v>330000</v>
      </c>
      <c r="L211" s="146">
        <f t="shared" ref="L211" si="84">M211-K211</f>
        <v>-326500</v>
      </c>
      <c r="M211" s="147">
        <v>3500</v>
      </c>
      <c r="N211" s="131">
        <f>AVERAGE(M211/K211)*100</f>
        <v>1.0606060606060608</v>
      </c>
    </row>
    <row r="212" spans="1:14" s="88" customFormat="1" x14ac:dyDescent="0.2">
      <c r="A212" s="179"/>
      <c r="B212" s="179"/>
      <c r="C212" s="179"/>
      <c r="D212" s="179"/>
      <c r="E212" s="179" t="s">
        <v>91</v>
      </c>
      <c r="F212" s="179">
        <v>6</v>
      </c>
      <c r="G212" s="179" t="s">
        <v>91</v>
      </c>
      <c r="H212" s="193" t="s">
        <v>122</v>
      </c>
      <c r="I212" s="193" t="s">
        <v>282</v>
      </c>
      <c r="J212" s="181" t="s">
        <v>283</v>
      </c>
      <c r="K212" s="182">
        <v>150000</v>
      </c>
      <c r="L212" s="270">
        <f>SUM(L213+L215)</f>
        <v>10000</v>
      </c>
      <c r="M212" s="270">
        <f>SUM(M213+M215)</f>
        <v>160000</v>
      </c>
      <c r="N212" s="183">
        <f>AVERAGE(M212/K212)*100</f>
        <v>106.66666666666667</v>
      </c>
    </row>
    <row r="213" spans="1:14" s="88" customFormat="1" x14ac:dyDescent="0.2">
      <c r="A213" s="135"/>
      <c r="B213" s="135"/>
      <c r="C213" s="135"/>
      <c r="D213" s="135"/>
      <c r="E213" s="135"/>
      <c r="F213" s="135"/>
      <c r="G213" s="135"/>
      <c r="H213" s="149"/>
      <c r="I213" s="141">
        <v>32</v>
      </c>
      <c r="J213" s="147" t="s">
        <v>40</v>
      </c>
      <c r="K213" s="137">
        <v>0</v>
      </c>
      <c r="L213" s="147">
        <f>SUM(L214)</f>
        <v>10000</v>
      </c>
      <c r="M213" s="147">
        <f>SUM(M214)</f>
        <v>10000</v>
      </c>
      <c r="N213" s="277">
        <v>0</v>
      </c>
    </row>
    <row r="214" spans="1:14" s="88" customFormat="1" x14ac:dyDescent="0.2">
      <c r="A214" s="135"/>
      <c r="B214" s="135"/>
      <c r="C214" s="135"/>
      <c r="D214" s="135"/>
      <c r="E214" s="135"/>
      <c r="F214" s="135">
        <v>6</v>
      </c>
      <c r="G214" s="135"/>
      <c r="H214" s="149"/>
      <c r="I214" s="141">
        <v>323</v>
      </c>
      <c r="J214" s="137" t="s">
        <v>43</v>
      </c>
      <c r="K214" s="137">
        <v>0</v>
      </c>
      <c r="L214" s="146">
        <f t="shared" ref="L214" si="85">M214-K214</f>
        <v>10000</v>
      </c>
      <c r="M214" s="147">
        <v>10000</v>
      </c>
      <c r="N214" s="277">
        <v>0</v>
      </c>
    </row>
    <row r="215" spans="1:14" s="88" customFormat="1" x14ac:dyDescent="0.2">
      <c r="A215" s="135"/>
      <c r="B215" s="135"/>
      <c r="C215" s="135"/>
      <c r="D215" s="135"/>
      <c r="E215" s="135"/>
      <c r="F215" s="135"/>
      <c r="G215" s="135"/>
      <c r="H215" s="136"/>
      <c r="I215" s="141">
        <v>36</v>
      </c>
      <c r="J215" s="147" t="s">
        <v>196</v>
      </c>
      <c r="K215" s="137">
        <v>150000</v>
      </c>
      <c r="L215" s="147">
        <f>SUM(L216)</f>
        <v>0</v>
      </c>
      <c r="M215" s="147">
        <f>SUM(M216)</f>
        <v>150000</v>
      </c>
      <c r="N215" s="131">
        <f t="shared" ref="N215:N227" si="86">AVERAGE(M215/K215)*100</f>
        <v>100</v>
      </c>
    </row>
    <row r="216" spans="1:14" s="88" customFormat="1" x14ac:dyDescent="0.2">
      <c r="A216" s="135"/>
      <c r="B216" s="135"/>
      <c r="C216" s="135"/>
      <c r="D216" s="135"/>
      <c r="E216" s="135"/>
      <c r="F216" s="135">
        <v>6</v>
      </c>
      <c r="G216" s="135"/>
      <c r="H216" s="136"/>
      <c r="I216" s="141">
        <v>363</v>
      </c>
      <c r="J216" s="147" t="s">
        <v>488</v>
      </c>
      <c r="K216" s="137">
        <v>150000</v>
      </c>
      <c r="L216" s="146">
        <f t="shared" ref="L216" si="87">M216-K216</f>
        <v>0</v>
      </c>
      <c r="M216" s="147">
        <v>150000</v>
      </c>
      <c r="N216" s="131">
        <f t="shared" si="86"/>
        <v>100</v>
      </c>
    </row>
    <row r="217" spans="1:14" s="88" customFormat="1" x14ac:dyDescent="0.2">
      <c r="A217" s="206">
        <v>1</v>
      </c>
      <c r="B217" s="199"/>
      <c r="C217" s="199">
        <v>3</v>
      </c>
      <c r="D217" s="199"/>
      <c r="E217" s="199" t="s">
        <v>91</v>
      </c>
      <c r="F217" s="199">
        <v>6</v>
      </c>
      <c r="G217" s="199" t="s">
        <v>91</v>
      </c>
      <c r="H217" s="200"/>
      <c r="I217" s="205" t="s">
        <v>166</v>
      </c>
      <c r="J217" s="202" t="s">
        <v>284</v>
      </c>
      <c r="K217" s="203">
        <f t="shared" ref="K217" si="88">SUM(K218+K221)</f>
        <v>100000</v>
      </c>
      <c r="L217" s="271">
        <f>SUM(L218+L221)</f>
        <v>-18000</v>
      </c>
      <c r="M217" s="271">
        <f>SUM(M218+M221)</f>
        <v>82000</v>
      </c>
      <c r="N217" s="189">
        <f t="shared" si="86"/>
        <v>82</v>
      </c>
    </row>
    <row r="218" spans="1:14" s="88" customFormat="1" x14ac:dyDescent="0.2">
      <c r="A218" s="179">
        <v>1</v>
      </c>
      <c r="B218" s="179"/>
      <c r="C218" s="179"/>
      <c r="D218" s="179"/>
      <c r="E218" s="179" t="s">
        <v>91</v>
      </c>
      <c r="F218" s="179">
        <v>6</v>
      </c>
      <c r="G218" s="179" t="s">
        <v>91</v>
      </c>
      <c r="H218" s="193" t="s">
        <v>119</v>
      </c>
      <c r="I218" s="193" t="s">
        <v>285</v>
      </c>
      <c r="J218" s="181" t="s">
        <v>286</v>
      </c>
      <c r="K218" s="182">
        <v>50000</v>
      </c>
      <c r="L218" s="270">
        <f>SUM(L219)</f>
        <v>-50000</v>
      </c>
      <c r="M218" s="270">
        <f>SUM(M219)</f>
        <v>0</v>
      </c>
      <c r="N218" s="183">
        <f t="shared" si="86"/>
        <v>0</v>
      </c>
    </row>
    <row r="219" spans="1:14" s="88" customFormat="1" x14ac:dyDescent="0.2">
      <c r="A219" s="135"/>
      <c r="B219" s="135"/>
      <c r="C219" s="135"/>
      <c r="D219" s="135"/>
      <c r="E219" s="135"/>
      <c r="F219" s="135"/>
      <c r="G219" s="135"/>
      <c r="H219" s="136"/>
      <c r="I219" s="141">
        <v>41</v>
      </c>
      <c r="J219" s="147" t="s">
        <v>489</v>
      </c>
      <c r="K219" s="137">
        <v>50000</v>
      </c>
      <c r="L219" s="147">
        <f>SUM(L220)</f>
        <v>-50000</v>
      </c>
      <c r="M219" s="147">
        <f>SUM(M220)</f>
        <v>0</v>
      </c>
      <c r="N219" s="131">
        <f t="shared" si="86"/>
        <v>0</v>
      </c>
    </row>
    <row r="220" spans="1:14" s="88" customFormat="1" x14ac:dyDescent="0.2">
      <c r="A220" s="135">
        <v>1</v>
      </c>
      <c r="B220" s="135"/>
      <c r="C220" s="135"/>
      <c r="D220" s="135"/>
      <c r="E220" s="135"/>
      <c r="F220" s="135">
        <v>6</v>
      </c>
      <c r="G220" s="135"/>
      <c r="H220" s="136"/>
      <c r="I220" s="141">
        <v>411</v>
      </c>
      <c r="J220" s="147" t="s">
        <v>490</v>
      </c>
      <c r="K220" s="137">
        <v>50000</v>
      </c>
      <c r="L220" s="146">
        <f t="shared" ref="L220" si="89">M220-K220</f>
        <v>-50000</v>
      </c>
      <c r="M220" s="147">
        <v>0</v>
      </c>
      <c r="N220" s="131">
        <f t="shared" si="86"/>
        <v>0</v>
      </c>
    </row>
    <row r="221" spans="1:14" s="88" customFormat="1" x14ac:dyDescent="0.2">
      <c r="A221" s="179"/>
      <c r="B221" s="179"/>
      <c r="C221" s="179">
        <v>3</v>
      </c>
      <c r="D221" s="179"/>
      <c r="E221" s="179" t="s">
        <v>91</v>
      </c>
      <c r="F221" s="179" t="s">
        <v>91</v>
      </c>
      <c r="G221" s="179" t="s">
        <v>91</v>
      </c>
      <c r="H221" s="193" t="s">
        <v>119</v>
      </c>
      <c r="I221" s="193" t="s">
        <v>287</v>
      </c>
      <c r="J221" s="181" t="s">
        <v>288</v>
      </c>
      <c r="K221" s="182">
        <v>50000</v>
      </c>
      <c r="L221" s="270">
        <f>SUM(L222)</f>
        <v>32000</v>
      </c>
      <c r="M221" s="270">
        <f>SUM(M222)</f>
        <v>82000</v>
      </c>
      <c r="N221" s="183">
        <f t="shared" si="86"/>
        <v>164</v>
      </c>
    </row>
    <row r="222" spans="1:14" s="88" customFormat="1" x14ac:dyDescent="0.2">
      <c r="A222" s="135"/>
      <c r="B222" s="135"/>
      <c r="C222" s="135"/>
      <c r="D222" s="135"/>
      <c r="E222" s="135"/>
      <c r="F222" s="135"/>
      <c r="G222" s="135"/>
      <c r="H222" s="136"/>
      <c r="I222" s="141">
        <v>32</v>
      </c>
      <c r="J222" s="147" t="s">
        <v>40</v>
      </c>
      <c r="K222" s="137">
        <v>50000</v>
      </c>
      <c r="L222" s="147">
        <f>SUM(L223)</f>
        <v>32000</v>
      </c>
      <c r="M222" s="147">
        <f>SUM(M223)</f>
        <v>82000</v>
      </c>
      <c r="N222" s="131">
        <f t="shared" si="86"/>
        <v>164</v>
      </c>
    </row>
    <row r="223" spans="1:14" s="88" customFormat="1" x14ac:dyDescent="0.2">
      <c r="A223" s="135"/>
      <c r="B223" s="135"/>
      <c r="C223" s="135">
        <v>3</v>
      </c>
      <c r="D223" s="135"/>
      <c r="E223" s="135"/>
      <c r="F223" s="135"/>
      <c r="G223" s="135"/>
      <c r="H223" s="136"/>
      <c r="I223" s="141">
        <v>323</v>
      </c>
      <c r="J223" s="137" t="s">
        <v>43</v>
      </c>
      <c r="K223" s="137">
        <v>50000</v>
      </c>
      <c r="L223" s="146">
        <f t="shared" ref="L223" si="90">M223-K223</f>
        <v>32000</v>
      </c>
      <c r="M223" s="147">
        <v>82000</v>
      </c>
      <c r="N223" s="131">
        <f t="shared" si="86"/>
        <v>164</v>
      </c>
    </row>
    <row r="224" spans="1:14" s="88" customFormat="1" x14ac:dyDescent="0.2">
      <c r="A224" s="206">
        <v>1</v>
      </c>
      <c r="B224" s="199"/>
      <c r="C224" s="199"/>
      <c r="D224" s="199"/>
      <c r="E224" s="199" t="s">
        <v>91</v>
      </c>
      <c r="F224" s="199" t="s">
        <v>91</v>
      </c>
      <c r="G224" s="199" t="s">
        <v>91</v>
      </c>
      <c r="H224" s="200"/>
      <c r="I224" s="205" t="s">
        <v>150</v>
      </c>
      <c r="J224" s="202" t="s">
        <v>289</v>
      </c>
      <c r="K224" s="203">
        <f t="shared" ref="K224" si="91">SUM(K225)</f>
        <v>10000</v>
      </c>
      <c r="L224" s="271">
        <f>SUM(L225)</f>
        <v>0</v>
      </c>
      <c r="M224" s="271">
        <f>SUM(M225)</f>
        <v>10000</v>
      </c>
      <c r="N224" s="189">
        <f t="shared" si="86"/>
        <v>100</v>
      </c>
    </row>
    <row r="225" spans="1:14" s="88" customFormat="1" x14ac:dyDescent="0.2">
      <c r="A225" s="179">
        <v>1</v>
      </c>
      <c r="B225" s="179"/>
      <c r="C225" s="179"/>
      <c r="D225" s="179"/>
      <c r="E225" s="179" t="s">
        <v>91</v>
      </c>
      <c r="F225" s="179" t="s">
        <v>91</v>
      </c>
      <c r="G225" s="179" t="s">
        <v>91</v>
      </c>
      <c r="H225" s="193" t="s">
        <v>129</v>
      </c>
      <c r="I225" s="193" t="s">
        <v>153</v>
      </c>
      <c r="J225" s="181" t="s">
        <v>290</v>
      </c>
      <c r="K225" s="182">
        <v>10000</v>
      </c>
      <c r="L225" s="270">
        <f>SUM(L226+L228)</f>
        <v>0</v>
      </c>
      <c r="M225" s="270">
        <f>SUM(M226+M228)</f>
        <v>10000</v>
      </c>
      <c r="N225" s="183">
        <f t="shared" si="86"/>
        <v>100</v>
      </c>
    </row>
    <row r="226" spans="1:14" s="88" customFormat="1" x14ac:dyDescent="0.2">
      <c r="A226" s="135"/>
      <c r="B226" s="135"/>
      <c r="C226" s="135"/>
      <c r="D226" s="135"/>
      <c r="E226" s="135"/>
      <c r="F226" s="135"/>
      <c r="G226" s="135"/>
      <c r="H226" s="136"/>
      <c r="I226" s="141">
        <v>41</v>
      </c>
      <c r="J226" s="147" t="s">
        <v>489</v>
      </c>
      <c r="K226" s="137">
        <v>10000</v>
      </c>
      <c r="L226" s="147">
        <f>SUM(L227)</f>
        <v>0</v>
      </c>
      <c r="M226" s="147">
        <f>SUM(M227)</f>
        <v>10000</v>
      </c>
      <c r="N226" s="131">
        <f t="shared" si="86"/>
        <v>100</v>
      </c>
    </row>
    <row r="227" spans="1:14" s="88" customFormat="1" x14ac:dyDescent="0.2">
      <c r="A227" s="135">
        <v>1</v>
      </c>
      <c r="B227" s="135"/>
      <c r="C227" s="135"/>
      <c r="D227" s="135"/>
      <c r="E227" s="135"/>
      <c r="F227" s="135"/>
      <c r="G227" s="135"/>
      <c r="H227" s="136"/>
      <c r="I227" s="141">
        <v>411</v>
      </c>
      <c r="J227" s="147" t="s">
        <v>490</v>
      </c>
      <c r="K227" s="137">
        <v>10000</v>
      </c>
      <c r="L227" s="146">
        <f t="shared" ref="L227" si="92">M227-K227</f>
        <v>0</v>
      </c>
      <c r="M227" s="147">
        <v>10000</v>
      </c>
      <c r="N227" s="131">
        <f t="shared" si="86"/>
        <v>100</v>
      </c>
    </row>
    <row r="228" spans="1:14" s="88" customFormat="1" x14ac:dyDescent="0.2">
      <c r="A228" s="135"/>
      <c r="B228" s="135"/>
      <c r="C228" s="135"/>
      <c r="D228" s="135"/>
      <c r="E228" s="135"/>
      <c r="F228" s="135"/>
      <c r="G228" s="135"/>
      <c r="H228" s="136"/>
      <c r="I228" s="141">
        <v>38</v>
      </c>
      <c r="J228" s="147" t="s">
        <v>197</v>
      </c>
      <c r="K228" s="137">
        <v>0</v>
      </c>
      <c r="L228" s="147">
        <f>SUM(L229)</f>
        <v>0</v>
      </c>
      <c r="M228" s="147">
        <f>SUM(M229)</f>
        <v>0</v>
      </c>
      <c r="N228" s="131">
        <v>0</v>
      </c>
    </row>
    <row r="229" spans="1:14" s="88" customFormat="1" x14ac:dyDescent="0.2">
      <c r="A229" s="135">
        <v>1</v>
      </c>
      <c r="B229" s="135"/>
      <c r="C229" s="135"/>
      <c r="D229" s="135"/>
      <c r="E229" s="135"/>
      <c r="F229" s="135"/>
      <c r="G229" s="135"/>
      <c r="H229" s="136"/>
      <c r="I229" s="141">
        <v>386</v>
      </c>
      <c r="J229" s="147" t="s">
        <v>56</v>
      </c>
      <c r="K229" s="137">
        <v>0</v>
      </c>
      <c r="L229" s="146">
        <f t="shared" ref="L229" si="93">M229-K229</f>
        <v>0</v>
      </c>
      <c r="M229" s="147">
        <v>0</v>
      </c>
      <c r="N229" s="131">
        <v>0</v>
      </c>
    </row>
    <row r="230" spans="1:14" s="88" customFormat="1" x14ac:dyDescent="0.2">
      <c r="A230" s="173"/>
      <c r="B230" s="173"/>
      <c r="C230" s="173"/>
      <c r="D230" s="173"/>
      <c r="E230" s="173"/>
      <c r="F230" s="173"/>
      <c r="G230" s="173"/>
      <c r="H230" s="208" t="s">
        <v>89</v>
      </c>
      <c r="I230" s="178" t="s">
        <v>249</v>
      </c>
      <c r="J230" s="176"/>
      <c r="K230" s="176">
        <f>SUM(K233+K236+K249+K252)</f>
        <v>735000</v>
      </c>
      <c r="L230" s="176">
        <f t="shared" ref="L230" si="94">SUM(L233+L236+L249+L252)</f>
        <v>-272000</v>
      </c>
      <c r="M230" s="176">
        <f>SUM(M233+M236+M249+M252)</f>
        <v>463000</v>
      </c>
      <c r="N230" s="177">
        <f>AVERAGE(M230/K230)*100</f>
        <v>62.993197278911559</v>
      </c>
    </row>
    <row r="231" spans="1:14" s="88" customFormat="1" x14ac:dyDescent="0.2">
      <c r="A231" s="173"/>
      <c r="B231" s="173"/>
      <c r="C231" s="173"/>
      <c r="D231" s="173"/>
      <c r="E231" s="173"/>
      <c r="F231" s="173"/>
      <c r="G231" s="173"/>
      <c r="H231" s="208" t="s">
        <v>137</v>
      </c>
      <c r="I231" s="178" t="s">
        <v>468</v>
      </c>
      <c r="J231" s="176"/>
      <c r="K231" s="176">
        <f t="shared" ref="K231" si="95">SUM(K239+K244)</f>
        <v>200000</v>
      </c>
      <c r="L231" s="268">
        <f>SUM(L239+L244)</f>
        <v>-103000</v>
      </c>
      <c r="M231" s="268">
        <f>SUM(M239+M244)</f>
        <v>97000</v>
      </c>
      <c r="N231" s="177">
        <f t="shared" ref="N231" si="96">AVERAGE(M231/K231)*100</f>
        <v>48.5</v>
      </c>
    </row>
    <row r="232" spans="1:14" s="88" customFormat="1" x14ac:dyDescent="0.2">
      <c r="A232" s="206">
        <v>1</v>
      </c>
      <c r="B232" s="199"/>
      <c r="C232" s="199"/>
      <c r="D232" s="199">
        <v>4</v>
      </c>
      <c r="E232" s="199" t="s">
        <v>91</v>
      </c>
      <c r="F232" s="199" t="s">
        <v>91</v>
      </c>
      <c r="G232" s="199">
        <v>7</v>
      </c>
      <c r="H232" s="200"/>
      <c r="I232" s="205" t="s">
        <v>156</v>
      </c>
      <c r="J232" s="202" t="s">
        <v>291</v>
      </c>
      <c r="K232" s="203">
        <f>SUM(K233+K236+K239+K244+K249+K252)</f>
        <v>935000</v>
      </c>
      <c r="L232" s="203">
        <f t="shared" ref="L232:M232" si="97">SUM(L233+L236+L239+L244+L249+L252)</f>
        <v>-375000</v>
      </c>
      <c r="M232" s="203">
        <f t="shared" si="97"/>
        <v>560000</v>
      </c>
      <c r="N232" s="189">
        <f t="shared" ref="N232:N241" si="98">AVERAGE(M232/K232)*100</f>
        <v>59.893048128342244</v>
      </c>
    </row>
    <row r="233" spans="1:14" s="88" customFormat="1" x14ac:dyDescent="0.2">
      <c r="A233" s="179">
        <v>1</v>
      </c>
      <c r="B233" s="179"/>
      <c r="C233" s="179"/>
      <c r="D233" s="179">
        <v>4</v>
      </c>
      <c r="E233" s="179" t="s">
        <v>91</v>
      </c>
      <c r="F233" s="179" t="s">
        <v>91</v>
      </c>
      <c r="G233" s="179" t="s">
        <v>91</v>
      </c>
      <c r="H233" s="193" t="s">
        <v>104</v>
      </c>
      <c r="I233" s="193" t="s">
        <v>158</v>
      </c>
      <c r="J233" s="181" t="s">
        <v>292</v>
      </c>
      <c r="K233" s="182">
        <v>510000</v>
      </c>
      <c r="L233" s="270">
        <f>SUM(L234)</f>
        <v>-263000</v>
      </c>
      <c r="M233" s="270">
        <f>SUM(M234)</f>
        <v>247000</v>
      </c>
      <c r="N233" s="183">
        <f t="shared" si="98"/>
        <v>48.431372549019606</v>
      </c>
    </row>
    <row r="234" spans="1:14" s="88" customFormat="1" x14ac:dyDescent="0.2">
      <c r="A234" s="135"/>
      <c r="B234" s="135"/>
      <c r="C234" s="135"/>
      <c r="D234" s="135"/>
      <c r="E234" s="135"/>
      <c r="F234" s="135"/>
      <c r="G234" s="135"/>
      <c r="H234" s="136"/>
      <c r="I234" s="141">
        <v>42</v>
      </c>
      <c r="J234" s="147" t="s">
        <v>58</v>
      </c>
      <c r="K234" s="137">
        <v>510000</v>
      </c>
      <c r="L234" s="147">
        <f>SUM(L235)</f>
        <v>-263000</v>
      </c>
      <c r="M234" s="147">
        <f>SUM(M235)</f>
        <v>247000</v>
      </c>
      <c r="N234" s="131">
        <f t="shared" si="98"/>
        <v>48.431372549019606</v>
      </c>
    </row>
    <row r="235" spans="1:14" s="88" customFormat="1" x14ac:dyDescent="0.2">
      <c r="A235" s="135">
        <v>1</v>
      </c>
      <c r="B235" s="135"/>
      <c r="C235" s="135"/>
      <c r="D235" s="135">
        <v>4</v>
      </c>
      <c r="E235" s="135"/>
      <c r="F235" s="135"/>
      <c r="G235" s="135"/>
      <c r="H235" s="136"/>
      <c r="I235" s="141">
        <v>421</v>
      </c>
      <c r="J235" s="147" t="s">
        <v>487</v>
      </c>
      <c r="K235" s="137">
        <v>510000</v>
      </c>
      <c r="L235" s="146">
        <f t="shared" ref="L235" si="99">M235-K235</f>
        <v>-263000</v>
      </c>
      <c r="M235" s="147">
        <v>247000</v>
      </c>
      <c r="N235" s="131">
        <f t="shared" si="98"/>
        <v>48.431372549019606</v>
      </c>
    </row>
    <row r="236" spans="1:14" s="120" customFormat="1" ht="25.5" x14ac:dyDescent="0.2">
      <c r="A236" s="195">
        <v>1</v>
      </c>
      <c r="B236" s="195"/>
      <c r="C236" s="195"/>
      <c r="D236" s="195"/>
      <c r="E236" s="195" t="s">
        <v>91</v>
      </c>
      <c r="F236" s="195" t="s">
        <v>91</v>
      </c>
      <c r="G236" s="195" t="s">
        <v>91</v>
      </c>
      <c r="H236" s="196" t="s">
        <v>104</v>
      </c>
      <c r="I236" s="196" t="s">
        <v>293</v>
      </c>
      <c r="J236" s="197" t="s">
        <v>294</v>
      </c>
      <c r="K236" s="198">
        <v>105000</v>
      </c>
      <c r="L236" s="273">
        <f>SUM(L237)</f>
        <v>60000</v>
      </c>
      <c r="M236" s="273">
        <f>SUM(M237)</f>
        <v>165000</v>
      </c>
      <c r="N236" s="278">
        <f t="shared" si="98"/>
        <v>157.14285714285714</v>
      </c>
    </row>
    <row r="237" spans="1:14" s="88" customFormat="1" x14ac:dyDescent="0.2">
      <c r="A237" s="135"/>
      <c r="B237" s="135"/>
      <c r="C237" s="135"/>
      <c r="D237" s="135"/>
      <c r="E237" s="135"/>
      <c r="F237" s="135"/>
      <c r="G237" s="135"/>
      <c r="H237" s="136"/>
      <c r="I237" s="141">
        <v>42</v>
      </c>
      <c r="J237" s="147" t="s">
        <v>58</v>
      </c>
      <c r="K237" s="137">
        <v>105000</v>
      </c>
      <c r="L237" s="147">
        <f>SUM(L238)</f>
        <v>60000</v>
      </c>
      <c r="M237" s="147">
        <f>SUM(M238)</f>
        <v>165000</v>
      </c>
      <c r="N237" s="131">
        <f t="shared" si="98"/>
        <v>157.14285714285714</v>
      </c>
    </row>
    <row r="238" spans="1:14" s="88" customFormat="1" x14ac:dyDescent="0.2">
      <c r="A238" s="135">
        <v>1</v>
      </c>
      <c r="B238" s="135"/>
      <c r="C238" s="135"/>
      <c r="D238" s="135"/>
      <c r="E238" s="135"/>
      <c r="F238" s="135"/>
      <c r="G238" s="135"/>
      <c r="H238" s="136"/>
      <c r="I238" s="141">
        <v>421</v>
      </c>
      <c r="J238" s="147" t="s">
        <v>487</v>
      </c>
      <c r="K238" s="137">
        <v>105000</v>
      </c>
      <c r="L238" s="146">
        <f t="shared" ref="L238" si="100">M238-K238</f>
        <v>60000</v>
      </c>
      <c r="M238" s="147">
        <v>165000</v>
      </c>
      <c r="N238" s="131">
        <f t="shared" si="98"/>
        <v>157.14285714285714</v>
      </c>
    </row>
    <row r="239" spans="1:14" s="88" customFormat="1" x14ac:dyDescent="0.2">
      <c r="A239" s="179">
        <v>1</v>
      </c>
      <c r="B239" s="179"/>
      <c r="C239" s="179"/>
      <c r="D239" s="179"/>
      <c r="E239" s="179" t="s">
        <v>91</v>
      </c>
      <c r="F239" s="179" t="s">
        <v>91</v>
      </c>
      <c r="G239" s="179"/>
      <c r="H239" s="193" t="s">
        <v>143</v>
      </c>
      <c r="I239" s="193" t="s">
        <v>295</v>
      </c>
      <c r="J239" s="181" t="s">
        <v>296</v>
      </c>
      <c r="K239" s="182">
        <f t="shared" ref="K239" si="101">SUM(K240+K242)</f>
        <v>100000</v>
      </c>
      <c r="L239" s="270">
        <f>SUM(L240+L242)</f>
        <v>-43000</v>
      </c>
      <c r="M239" s="270">
        <f>SUM(M240+M242)</f>
        <v>57000</v>
      </c>
      <c r="N239" s="183">
        <f t="shared" si="98"/>
        <v>56.999999999999993</v>
      </c>
    </row>
    <row r="240" spans="1:14" s="88" customFormat="1" x14ac:dyDescent="0.2">
      <c r="A240" s="135"/>
      <c r="B240" s="135"/>
      <c r="C240" s="135"/>
      <c r="D240" s="135"/>
      <c r="E240" s="135"/>
      <c r="F240" s="135"/>
      <c r="G240" s="135"/>
      <c r="H240" s="149"/>
      <c r="I240" s="141">
        <v>32</v>
      </c>
      <c r="J240" s="147" t="s">
        <v>40</v>
      </c>
      <c r="K240" s="137">
        <v>20000</v>
      </c>
      <c r="L240" s="147">
        <f>SUM(L241)</f>
        <v>-20000</v>
      </c>
      <c r="M240" s="147">
        <f>SUM(M241)</f>
        <v>0</v>
      </c>
      <c r="N240" s="131">
        <f t="shared" si="98"/>
        <v>0</v>
      </c>
    </row>
    <row r="241" spans="1:14" s="88" customFormat="1" x14ac:dyDescent="0.2">
      <c r="A241" s="135">
        <v>1</v>
      </c>
      <c r="B241" s="135"/>
      <c r="C241" s="135"/>
      <c r="D241" s="135"/>
      <c r="E241" s="135"/>
      <c r="F241" s="135"/>
      <c r="G241" s="135"/>
      <c r="H241" s="149"/>
      <c r="I241" s="141">
        <v>323</v>
      </c>
      <c r="J241" s="137" t="s">
        <v>43</v>
      </c>
      <c r="K241" s="137">
        <v>20000</v>
      </c>
      <c r="L241" s="146">
        <f t="shared" ref="L241" si="102">M241-K241</f>
        <v>-20000</v>
      </c>
      <c r="M241" s="147">
        <v>0</v>
      </c>
      <c r="N241" s="131">
        <f t="shared" si="98"/>
        <v>0</v>
      </c>
    </row>
    <row r="242" spans="1:14" s="88" customFormat="1" x14ac:dyDescent="0.2">
      <c r="A242" s="135"/>
      <c r="B242" s="135"/>
      <c r="C242" s="135"/>
      <c r="D242" s="135"/>
      <c r="E242" s="135"/>
      <c r="F242" s="135"/>
      <c r="G242" s="135"/>
      <c r="H242" s="136"/>
      <c r="I242" s="141">
        <v>42</v>
      </c>
      <c r="J242" s="147" t="s">
        <v>58</v>
      </c>
      <c r="K242" s="137">
        <v>80000</v>
      </c>
      <c r="L242" s="147">
        <f>SUM(L243)</f>
        <v>-23000</v>
      </c>
      <c r="M242" s="147">
        <f>SUM(M243)</f>
        <v>57000</v>
      </c>
      <c r="N242" s="131">
        <f t="shared" ref="N242:N243" si="103">AVERAGE(M242/K242)*100</f>
        <v>71.25</v>
      </c>
    </row>
    <row r="243" spans="1:14" s="88" customFormat="1" x14ac:dyDescent="0.2">
      <c r="A243" s="135">
        <v>1</v>
      </c>
      <c r="B243" s="135"/>
      <c r="C243" s="135"/>
      <c r="D243" s="135"/>
      <c r="E243" s="135"/>
      <c r="F243" s="135"/>
      <c r="G243" s="135"/>
      <c r="H243" s="136"/>
      <c r="I243" s="141">
        <v>421</v>
      </c>
      <c r="J243" s="147" t="s">
        <v>487</v>
      </c>
      <c r="K243" s="137">
        <v>80000</v>
      </c>
      <c r="L243" s="146">
        <f t="shared" ref="L243" si="104">M243-K243</f>
        <v>-23000</v>
      </c>
      <c r="M243" s="147">
        <v>57000</v>
      </c>
      <c r="N243" s="131">
        <f t="shared" si="103"/>
        <v>71.25</v>
      </c>
    </row>
    <row r="244" spans="1:14" s="88" customFormat="1" x14ac:dyDescent="0.2">
      <c r="A244" s="179">
        <v>1</v>
      </c>
      <c r="B244" s="179"/>
      <c r="C244" s="179"/>
      <c r="D244" s="179"/>
      <c r="E244" s="179"/>
      <c r="F244" s="179" t="s">
        <v>91</v>
      </c>
      <c r="G244" s="179" t="s">
        <v>91</v>
      </c>
      <c r="H244" s="193" t="s">
        <v>143</v>
      </c>
      <c r="I244" s="193" t="s">
        <v>297</v>
      </c>
      <c r="J244" s="181" t="s">
        <v>298</v>
      </c>
      <c r="K244" s="182">
        <f t="shared" ref="K244" si="105">SUM(K245+K247)</f>
        <v>100000</v>
      </c>
      <c r="L244" s="270">
        <f>SUM(L245+L247)</f>
        <v>-60000</v>
      </c>
      <c r="M244" s="270">
        <f>SUM(M245+M247)</f>
        <v>40000</v>
      </c>
      <c r="N244" s="183">
        <f>AVERAGE(M244/K244)*100</f>
        <v>40</v>
      </c>
    </row>
    <row r="245" spans="1:14" s="88" customFormat="1" x14ac:dyDescent="0.2">
      <c r="A245" s="135">
        <v>1</v>
      </c>
      <c r="B245" s="135"/>
      <c r="C245" s="135"/>
      <c r="D245" s="135"/>
      <c r="E245" s="135"/>
      <c r="F245" s="135"/>
      <c r="G245" s="135"/>
      <c r="H245" s="149"/>
      <c r="I245" s="149" t="s">
        <v>536</v>
      </c>
      <c r="J245" s="147" t="s">
        <v>489</v>
      </c>
      <c r="K245" s="137">
        <v>50000</v>
      </c>
      <c r="L245" s="147">
        <f>SUM(L246)</f>
        <v>-50000</v>
      </c>
      <c r="M245" s="147">
        <f>SUM(M246)</f>
        <v>0</v>
      </c>
      <c r="N245" s="131">
        <f>AVERAGE(M245/K245)*100</f>
        <v>0</v>
      </c>
    </row>
    <row r="246" spans="1:14" s="88" customFormat="1" x14ac:dyDescent="0.2">
      <c r="A246" s="135"/>
      <c r="B246" s="135"/>
      <c r="C246" s="135"/>
      <c r="D246" s="135"/>
      <c r="E246" s="135"/>
      <c r="F246" s="135"/>
      <c r="G246" s="135"/>
      <c r="H246" s="149"/>
      <c r="I246" s="149" t="s">
        <v>537</v>
      </c>
      <c r="J246" s="147" t="s">
        <v>490</v>
      </c>
      <c r="K246" s="137">
        <v>50000</v>
      </c>
      <c r="L246" s="146">
        <f t="shared" ref="L246" si="106">M246-K246</f>
        <v>-50000</v>
      </c>
      <c r="M246" s="147">
        <v>0</v>
      </c>
      <c r="N246" s="131">
        <f>AVERAGE(M246/K246)*100</f>
        <v>0</v>
      </c>
    </row>
    <row r="247" spans="1:14" s="88" customFormat="1" x14ac:dyDescent="0.2">
      <c r="A247" s="135"/>
      <c r="B247" s="135"/>
      <c r="C247" s="135"/>
      <c r="D247" s="135"/>
      <c r="E247" s="135"/>
      <c r="F247" s="135"/>
      <c r="G247" s="135"/>
      <c r="H247" s="136"/>
      <c r="I247" s="141">
        <v>42</v>
      </c>
      <c r="J247" s="147" t="s">
        <v>58</v>
      </c>
      <c r="K247" s="137">
        <v>50000</v>
      </c>
      <c r="L247" s="147">
        <f>SUM(L248)</f>
        <v>-10000</v>
      </c>
      <c r="M247" s="147">
        <f>SUM(M248)</f>
        <v>40000</v>
      </c>
      <c r="N247" s="131">
        <f t="shared" ref="N247:N248" si="107">AVERAGE(M247/K247)*100</f>
        <v>80</v>
      </c>
    </row>
    <row r="248" spans="1:14" s="88" customFormat="1" x14ac:dyDescent="0.2">
      <c r="A248" s="135">
        <v>1</v>
      </c>
      <c r="B248" s="135"/>
      <c r="C248" s="135"/>
      <c r="D248" s="135"/>
      <c r="E248" s="135"/>
      <c r="F248" s="135"/>
      <c r="G248" s="135"/>
      <c r="H248" s="136"/>
      <c r="I248" s="141">
        <v>421</v>
      </c>
      <c r="J248" s="147" t="s">
        <v>487</v>
      </c>
      <c r="K248" s="137">
        <v>50000</v>
      </c>
      <c r="L248" s="146">
        <f t="shared" ref="L248" si="108">M248-K248</f>
        <v>-10000</v>
      </c>
      <c r="M248" s="147">
        <v>40000</v>
      </c>
      <c r="N248" s="131">
        <f t="shared" si="107"/>
        <v>80</v>
      </c>
    </row>
    <row r="249" spans="1:14" s="88" customFormat="1" x14ac:dyDescent="0.2">
      <c r="A249" s="179">
        <v>1</v>
      </c>
      <c r="B249" s="179"/>
      <c r="C249" s="179"/>
      <c r="D249" s="179"/>
      <c r="E249" s="179"/>
      <c r="F249" s="179" t="s">
        <v>91</v>
      </c>
      <c r="G249" s="179" t="s">
        <v>91</v>
      </c>
      <c r="H249" s="193" t="s">
        <v>104</v>
      </c>
      <c r="I249" s="193" t="s">
        <v>547</v>
      </c>
      <c r="J249" s="181" t="s">
        <v>546</v>
      </c>
      <c r="K249" s="182">
        <f>SUM(K250)</f>
        <v>0</v>
      </c>
      <c r="L249" s="182">
        <f t="shared" ref="L249:M250" si="109">SUM(L250)</f>
        <v>6000</v>
      </c>
      <c r="M249" s="182">
        <f t="shared" si="109"/>
        <v>6000</v>
      </c>
      <c r="N249" s="183">
        <v>0</v>
      </c>
    </row>
    <row r="250" spans="1:14" s="88" customFormat="1" x14ac:dyDescent="0.2">
      <c r="A250" s="135"/>
      <c r="B250" s="135"/>
      <c r="C250" s="135"/>
      <c r="D250" s="135"/>
      <c r="E250" s="135"/>
      <c r="F250" s="135"/>
      <c r="G250" s="135"/>
      <c r="H250" s="136"/>
      <c r="I250" s="141">
        <v>42</v>
      </c>
      <c r="J250" s="147" t="s">
        <v>58</v>
      </c>
      <c r="K250" s="137">
        <f>SUM(K251)</f>
        <v>0</v>
      </c>
      <c r="L250" s="137">
        <f t="shared" si="109"/>
        <v>6000</v>
      </c>
      <c r="M250" s="137">
        <f t="shared" si="109"/>
        <v>6000</v>
      </c>
      <c r="N250" s="131">
        <v>0</v>
      </c>
    </row>
    <row r="251" spans="1:14" s="88" customFormat="1" x14ac:dyDescent="0.2">
      <c r="A251" s="135">
        <v>1</v>
      </c>
      <c r="B251" s="135"/>
      <c r="C251" s="135"/>
      <c r="D251" s="135"/>
      <c r="E251" s="135"/>
      <c r="F251" s="135"/>
      <c r="G251" s="135"/>
      <c r="H251" s="136"/>
      <c r="I251" s="141">
        <v>421</v>
      </c>
      <c r="J251" s="147" t="s">
        <v>487</v>
      </c>
      <c r="K251" s="137">
        <v>0</v>
      </c>
      <c r="L251" s="146">
        <f t="shared" ref="L251" si="110">M251-K251</f>
        <v>6000</v>
      </c>
      <c r="M251" s="147">
        <v>6000</v>
      </c>
      <c r="N251" s="131">
        <v>0</v>
      </c>
    </row>
    <row r="252" spans="1:14" s="88" customFormat="1" x14ac:dyDescent="0.2">
      <c r="A252" s="179">
        <v>1</v>
      </c>
      <c r="B252" s="179"/>
      <c r="C252" s="179"/>
      <c r="D252" s="179"/>
      <c r="E252" s="179"/>
      <c r="F252" s="179" t="s">
        <v>91</v>
      </c>
      <c r="G252" s="179" t="s">
        <v>91</v>
      </c>
      <c r="H252" s="193" t="s">
        <v>104</v>
      </c>
      <c r="I252" s="193" t="s">
        <v>299</v>
      </c>
      <c r="J252" s="181" t="s">
        <v>300</v>
      </c>
      <c r="K252" s="182">
        <v>120000</v>
      </c>
      <c r="L252" s="270">
        <f>SUM(L253+L255)</f>
        <v>-75000</v>
      </c>
      <c r="M252" s="270">
        <f>SUM(M253+M255)</f>
        <v>45000</v>
      </c>
      <c r="N252" s="183">
        <f>AVERAGE(M252/K252)*100</f>
        <v>37.5</v>
      </c>
    </row>
    <row r="253" spans="1:14" s="88" customFormat="1" x14ac:dyDescent="0.2">
      <c r="A253" s="135"/>
      <c r="B253" s="135"/>
      <c r="C253" s="135"/>
      <c r="D253" s="135"/>
      <c r="E253" s="135"/>
      <c r="F253" s="135"/>
      <c r="G253" s="135"/>
      <c r="H253" s="136"/>
      <c r="I253" s="141">
        <v>32</v>
      </c>
      <c r="J253" s="147" t="s">
        <v>40</v>
      </c>
      <c r="K253" s="137">
        <v>120000</v>
      </c>
      <c r="L253" s="147">
        <f>SUM(L254)</f>
        <v>-120000</v>
      </c>
      <c r="M253" s="147">
        <f>SUM(M254)</f>
        <v>0</v>
      </c>
      <c r="N253" s="131">
        <f>AVERAGE(M253/K253)*100</f>
        <v>0</v>
      </c>
    </row>
    <row r="254" spans="1:14" s="88" customFormat="1" x14ac:dyDescent="0.2">
      <c r="A254" s="135">
        <v>1</v>
      </c>
      <c r="B254" s="135"/>
      <c r="C254" s="135"/>
      <c r="D254" s="135"/>
      <c r="E254" s="135"/>
      <c r="F254" s="135"/>
      <c r="G254" s="135"/>
      <c r="H254" s="136"/>
      <c r="I254" s="141">
        <v>323</v>
      </c>
      <c r="J254" s="137" t="s">
        <v>43</v>
      </c>
      <c r="K254" s="137">
        <v>120000</v>
      </c>
      <c r="L254" s="146">
        <f t="shared" ref="L254" si="111">M254-K254</f>
        <v>-120000</v>
      </c>
      <c r="M254" s="147">
        <v>0</v>
      </c>
      <c r="N254" s="131">
        <f>AVERAGE(M254/K254)*100</f>
        <v>0</v>
      </c>
    </row>
    <row r="255" spans="1:14" s="88" customFormat="1" x14ac:dyDescent="0.2">
      <c r="A255" s="135"/>
      <c r="B255" s="135"/>
      <c r="C255" s="135"/>
      <c r="D255" s="135"/>
      <c r="E255" s="135"/>
      <c r="F255" s="135"/>
      <c r="G255" s="135"/>
      <c r="H255" s="136"/>
      <c r="I255" s="141">
        <v>41</v>
      </c>
      <c r="J255" s="147" t="s">
        <v>489</v>
      </c>
      <c r="K255" s="137">
        <v>0</v>
      </c>
      <c r="L255" s="147">
        <f>SUM(L256)</f>
        <v>45000</v>
      </c>
      <c r="M255" s="147">
        <f>SUM(M256)</f>
        <v>45000</v>
      </c>
      <c r="N255" s="131">
        <v>0</v>
      </c>
    </row>
    <row r="256" spans="1:14" s="88" customFormat="1" x14ac:dyDescent="0.2">
      <c r="A256" s="135">
        <v>1</v>
      </c>
      <c r="B256" s="135"/>
      <c r="C256" s="135"/>
      <c r="D256" s="135"/>
      <c r="E256" s="135"/>
      <c r="F256" s="135"/>
      <c r="G256" s="135"/>
      <c r="H256" s="136"/>
      <c r="I256" s="141">
        <v>412</v>
      </c>
      <c r="J256" s="151" t="s">
        <v>501</v>
      </c>
      <c r="K256" s="137">
        <v>0</v>
      </c>
      <c r="L256" s="146">
        <f t="shared" ref="L256" si="112">M256-K256</f>
        <v>45000</v>
      </c>
      <c r="M256" s="147">
        <v>45000</v>
      </c>
      <c r="N256" s="131">
        <v>0</v>
      </c>
    </row>
    <row r="257" spans="1:14" s="88" customFormat="1" x14ac:dyDescent="0.2">
      <c r="A257" s="206"/>
      <c r="B257" s="199"/>
      <c r="C257" s="199"/>
      <c r="D257" s="199">
        <v>4</v>
      </c>
      <c r="E257" s="199"/>
      <c r="F257" s="199">
        <v>6</v>
      </c>
      <c r="G257" s="199" t="s">
        <v>91</v>
      </c>
      <c r="H257" s="200"/>
      <c r="I257" s="205" t="s">
        <v>159</v>
      </c>
      <c r="J257" s="202" t="s">
        <v>301</v>
      </c>
      <c r="K257" s="203">
        <f t="shared" ref="K257" si="113">SUM(K258+K261)</f>
        <v>236000</v>
      </c>
      <c r="L257" s="271">
        <f>SUM(L258+L261)</f>
        <v>4000</v>
      </c>
      <c r="M257" s="271">
        <f>SUM(M258+M261)</f>
        <v>240000</v>
      </c>
      <c r="N257" s="189">
        <f t="shared" ref="N257:N263" si="114">AVERAGE(M257/K257)*100</f>
        <v>101.69491525423729</v>
      </c>
    </row>
    <row r="258" spans="1:14" s="88" customFormat="1" x14ac:dyDescent="0.2">
      <c r="A258" s="179"/>
      <c r="B258" s="179"/>
      <c r="C258" s="179"/>
      <c r="D258" s="179"/>
      <c r="E258" s="179"/>
      <c r="F258" s="179">
        <v>6</v>
      </c>
      <c r="G258" s="179" t="s">
        <v>91</v>
      </c>
      <c r="H258" s="193" t="s">
        <v>475</v>
      </c>
      <c r="I258" s="193" t="s">
        <v>160</v>
      </c>
      <c r="J258" s="181" t="s">
        <v>302</v>
      </c>
      <c r="K258" s="182">
        <v>30000</v>
      </c>
      <c r="L258" s="270">
        <f>SUM(L259)</f>
        <v>5000</v>
      </c>
      <c r="M258" s="270">
        <f>SUM(M259)</f>
        <v>35000</v>
      </c>
      <c r="N258" s="183">
        <f t="shared" si="114"/>
        <v>116.66666666666667</v>
      </c>
    </row>
    <row r="259" spans="1:14" s="88" customFormat="1" x14ac:dyDescent="0.2">
      <c r="A259" s="135"/>
      <c r="B259" s="135"/>
      <c r="C259" s="135"/>
      <c r="D259" s="135"/>
      <c r="E259" s="135"/>
      <c r="F259" s="135"/>
      <c r="G259" s="135"/>
      <c r="H259" s="136"/>
      <c r="I259" s="141">
        <v>41</v>
      </c>
      <c r="J259" s="147" t="s">
        <v>489</v>
      </c>
      <c r="K259" s="137">
        <v>30000</v>
      </c>
      <c r="L259" s="147">
        <f>SUM(L260)</f>
        <v>5000</v>
      </c>
      <c r="M259" s="147">
        <f>SUM(M260)</f>
        <v>35000</v>
      </c>
      <c r="N259" s="131">
        <f t="shared" si="114"/>
        <v>116.66666666666667</v>
      </c>
    </row>
    <row r="260" spans="1:14" s="88" customFormat="1" x14ac:dyDescent="0.2">
      <c r="A260" s="135"/>
      <c r="B260" s="135"/>
      <c r="C260" s="135"/>
      <c r="D260" s="135"/>
      <c r="E260" s="135"/>
      <c r="F260" s="135">
        <v>6</v>
      </c>
      <c r="G260" s="135"/>
      <c r="H260" s="136"/>
      <c r="I260" s="141">
        <v>411</v>
      </c>
      <c r="J260" s="147" t="s">
        <v>490</v>
      </c>
      <c r="K260" s="137">
        <v>30000</v>
      </c>
      <c r="L260" s="146">
        <f t="shared" ref="L260" si="115">M260-K260</f>
        <v>5000</v>
      </c>
      <c r="M260" s="147">
        <v>35000</v>
      </c>
      <c r="N260" s="131">
        <f t="shared" si="114"/>
        <v>116.66666666666667</v>
      </c>
    </row>
    <row r="261" spans="1:14" s="88" customFormat="1" x14ac:dyDescent="0.2">
      <c r="A261" s="179"/>
      <c r="B261" s="179"/>
      <c r="C261" s="179"/>
      <c r="D261" s="179">
        <v>4</v>
      </c>
      <c r="E261" s="179"/>
      <c r="F261" s="179">
        <v>6</v>
      </c>
      <c r="G261" s="179" t="s">
        <v>91</v>
      </c>
      <c r="H261" s="193" t="s">
        <v>475</v>
      </c>
      <c r="I261" s="193" t="s">
        <v>303</v>
      </c>
      <c r="J261" s="181" t="s">
        <v>304</v>
      </c>
      <c r="K261" s="182">
        <v>206000</v>
      </c>
      <c r="L261" s="270">
        <f>SUM(L262)</f>
        <v>-1000</v>
      </c>
      <c r="M261" s="270">
        <f>SUM(M262)</f>
        <v>205000</v>
      </c>
      <c r="N261" s="183">
        <f t="shared" si="114"/>
        <v>99.514563106796118</v>
      </c>
    </row>
    <row r="262" spans="1:14" s="88" customFormat="1" x14ac:dyDescent="0.2">
      <c r="A262" s="135"/>
      <c r="B262" s="135"/>
      <c r="C262" s="135"/>
      <c r="D262" s="135"/>
      <c r="E262" s="135"/>
      <c r="F262" s="135"/>
      <c r="G262" s="135"/>
      <c r="H262" s="136"/>
      <c r="I262" s="141">
        <v>42</v>
      </c>
      <c r="J262" s="147" t="s">
        <v>58</v>
      </c>
      <c r="K262" s="137">
        <v>206000</v>
      </c>
      <c r="L262" s="147">
        <f>SUM(L263)</f>
        <v>-1000</v>
      </c>
      <c r="M262" s="147">
        <f>SUM(M263)</f>
        <v>205000</v>
      </c>
      <c r="N262" s="131">
        <f t="shared" si="114"/>
        <v>99.514563106796118</v>
      </c>
    </row>
    <row r="263" spans="1:14" s="88" customFormat="1" x14ac:dyDescent="0.2">
      <c r="A263" s="135"/>
      <c r="B263" s="135"/>
      <c r="C263" s="135"/>
      <c r="D263" s="135">
        <v>4</v>
      </c>
      <c r="E263" s="135"/>
      <c r="F263" s="135">
        <v>6</v>
      </c>
      <c r="G263" s="135"/>
      <c r="H263" s="136"/>
      <c r="I263" s="141">
        <v>421</v>
      </c>
      <c r="J263" s="147" t="s">
        <v>487</v>
      </c>
      <c r="K263" s="137">
        <v>206000</v>
      </c>
      <c r="L263" s="146">
        <f t="shared" ref="L263" si="116">M263-K263</f>
        <v>-1000</v>
      </c>
      <c r="M263" s="147">
        <v>205000</v>
      </c>
      <c r="N263" s="131">
        <f t="shared" si="114"/>
        <v>99.514563106796118</v>
      </c>
    </row>
    <row r="264" spans="1:14" s="88" customFormat="1" x14ac:dyDescent="0.2">
      <c r="A264" s="206">
        <v>1</v>
      </c>
      <c r="B264" s="199"/>
      <c r="C264" s="199"/>
      <c r="D264" s="199"/>
      <c r="E264" s="199"/>
      <c r="F264" s="199">
        <v>6</v>
      </c>
      <c r="G264" s="199" t="s">
        <v>91</v>
      </c>
      <c r="H264" s="200"/>
      <c r="I264" s="205" t="s">
        <v>161</v>
      </c>
      <c r="J264" s="202" t="s">
        <v>305</v>
      </c>
      <c r="K264" s="203">
        <f t="shared" ref="K264" si="117">SUM(K265+K268)</f>
        <v>0</v>
      </c>
      <c r="L264" s="271">
        <f>SUM(L265+L268)</f>
        <v>0</v>
      </c>
      <c r="M264" s="271">
        <f>SUM(M265+M268)</f>
        <v>0</v>
      </c>
      <c r="N264" s="189">
        <v>0</v>
      </c>
    </row>
    <row r="265" spans="1:14" s="88" customFormat="1" x14ac:dyDescent="0.2">
      <c r="A265" s="179"/>
      <c r="B265" s="179"/>
      <c r="C265" s="179"/>
      <c r="D265" s="179"/>
      <c r="E265" s="179"/>
      <c r="F265" s="179">
        <v>6</v>
      </c>
      <c r="G265" s="179" t="s">
        <v>91</v>
      </c>
      <c r="H265" s="193" t="s">
        <v>475</v>
      </c>
      <c r="I265" s="193" t="s">
        <v>163</v>
      </c>
      <c r="J265" s="181" t="s">
        <v>302</v>
      </c>
      <c r="K265" s="182">
        <v>0</v>
      </c>
      <c r="L265" s="270">
        <f>SUM(L266)</f>
        <v>0</v>
      </c>
      <c r="M265" s="270">
        <f>SUM(M266)</f>
        <v>0</v>
      </c>
      <c r="N265" s="183">
        <v>0</v>
      </c>
    </row>
    <row r="266" spans="1:14" s="88" customFormat="1" x14ac:dyDescent="0.2">
      <c r="A266" s="135"/>
      <c r="B266" s="135"/>
      <c r="C266" s="135"/>
      <c r="D266" s="135"/>
      <c r="E266" s="135"/>
      <c r="F266" s="135"/>
      <c r="G266" s="135"/>
      <c r="H266" s="136"/>
      <c r="I266" s="141">
        <v>41</v>
      </c>
      <c r="J266" s="147" t="s">
        <v>489</v>
      </c>
      <c r="K266" s="137">
        <v>0</v>
      </c>
      <c r="L266" s="147">
        <f>SUM(L267)</f>
        <v>0</v>
      </c>
      <c r="M266" s="147">
        <f>SUM(M267)</f>
        <v>0</v>
      </c>
      <c r="N266" s="131">
        <v>0</v>
      </c>
    </row>
    <row r="267" spans="1:14" s="88" customFormat="1" x14ac:dyDescent="0.2">
      <c r="A267" s="135"/>
      <c r="B267" s="135"/>
      <c r="C267" s="135"/>
      <c r="D267" s="135"/>
      <c r="E267" s="135"/>
      <c r="F267" s="135">
        <v>6</v>
      </c>
      <c r="G267" s="135"/>
      <c r="H267" s="136"/>
      <c r="I267" s="141">
        <v>411</v>
      </c>
      <c r="J267" s="147" t="s">
        <v>490</v>
      </c>
      <c r="K267" s="137">
        <v>0</v>
      </c>
      <c r="L267" s="146">
        <f t="shared" ref="L267" si="118">M267-K267</f>
        <v>0</v>
      </c>
      <c r="M267" s="147">
        <v>0</v>
      </c>
      <c r="N267" s="131">
        <v>0</v>
      </c>
    </row>
    <row r="268" spans="1:14" s="88" customFormat="1" x14ac:dyDescent="0.2">
      <c r="A268" s="179">
        <v>1</v>
      </c>
      <c r="B268" s="179"/>
      <c r="C268" s="179"/>
      <c r="D268" s="179"/>
      <c r="E268" s="179"/>
      <c r="F268" s="179" t="s">
        <v>91</v>
      </c>
      <c r="G268" s="179" t="s">
        <v>91</v>
      </c>
      <c r="H268" s="193" t="s">
        <v>475</v>
      </c>
      <c r="I268" s="193" t="s">
        <v>164</v>
      </c>
      <c r="J268" s="181" t="s">
        <v>304</v>
      </c>
      <c r="K268" s="182">
        <v>0</v>
      </c>
      <c r="L268" s="270">
        <f>SUM(L269)</f>
        <v>0</v>
      </c>
      <c r="M268" s="270">
        <f>SUM(M269)</f>
        <v>0</v>
      </c>
      <c r="N268" s="183">
        <v>0</v>
      </c>
    </row>
    <row r="269" spans="1:14" s="88" customFormat="1" x14ac:dyDescent="0.2">
      <c r="A269" s="135"/>
      <c r="B269" s="135"/>
      <c r="C269" s="135"/>
      <c r="D269" s="135"/>
      <c r="E269" s="135"/>
      <c r="F269" s="135"/>
      <c r="G269" s="135"/>
      <c r="H269" s="136"/>
      <c r="I269" s="141">
        <v>42</v>
      </c>
      <c r="J269" s="147" t="s">
        <v>58</v>
      </c>
      <c r="K269" s="137">
        <v>0</v>
      </c>
      <c r="L269" s="147">
        <f>SUM(L270:L270)</f>
        <v>0</v>
      </c>
      <c r="M269" s="147">
        <f>SUM(M270:M270)</f>
        <v>0</v>
      </c>
      <c r="N269" s="131">
        <v>0</v>
      </c>
    </row>
    <row r="270" spans="1:14" s="88" customFormat="1" x14ac:dyDescent="0.2">
      <c r="A270" s="135">
        <v>1</v>
      </c>
      <c r="B270" s="135"/>
      <c r="C270" s="135"/>
      <c r="D270" s="135"/>
      <c r="E270" s="135"/>
      <c r="F270" s="135"/>
      <c r="G270" s="135"/>
      <c r="H270" s="136"/>
      <c r="I270" s="141">
        <v>426</v>
      </c>
      <c r="J270" s="147" t="s">
        <v>484</v>
      </c>
      <c r="K270" s="137">
        <v>0</v>
      </c>
      <c r="L270" s="146">
        <f t="shared" ref="L270" si="119">M270-K270</f>
        <v>0</v>
      </c>
      <c r="M270" s="147">
        <v>0</v>
      </c>
      <c r="N270" s="131">
        <v>0</v>
      </c>
    </row>
    <row r="271" spans="1:14" s="88" customFormat="1" x14ac:dyDescent="0.2">
      <c r="A271" s="173"/>
      <c r="B271" s="173"/>
      <c r="C271" s="173"/>
      <c r="D271" s="173"/>
      <c r="E271" s="173"/>
      <c r="F271" s="173"/>
      <c r="G271" s="173"/>
      <c r="H271" s="174"/>
      <c r="I271" s="178" t="s">
        <v>306</v>
      </c>
      <c r="J271" s="176"/>
      <c r="K271" s="176">
        <f>SUM(K272+K318+K382+K403+K455+K464+K483+K528)</f>
        <v>8356915</v>
      </c>
      <c r="L271" s="268">
        <f>SUM(L272+L318+L382+L403+L455+L464+L483+L528)</f>
        <v>-374046</v>
      </c>
      <c r="M271" s="268">
        <f>SUM(M272+M318+M382+M403+M455+M464+M483+M528)</f>
        <v>7982869</v>
      </c>
      <c r="N271" s="177">
        <f>AVERAGE(M271/K271)*100</f>
        <v>95.524113862591648</v>
      </c>
    </row>
    <row r="272" spans="1:14" s="88" customFormat="1" x14ac:dyDescent="0.2">
      <c r="A272" s="173"/>
      <c r="B272" s="173"/>
      <c r="C272" s="173"/>
      <c r="D272" s="173"/>
      <c r="E272" s="173"/>
      <c r="F272" s="173"/>
      <c r="G272" s="173"/>
      <c r="H272" s="174"/>
      <c r="I272" s="178" t="s">
        <v>329</v>
      </c>
      <c r="J272" s="176"/>
      <c r="K272" s="176">
        <f t="shared" ref="K272" si="120">SUM(K275+K281+K299)</f>
        <v>804000</v>
      </c>
      <c r="L272" s="268">
        <f>SUM(L275+L281+L299)</f>
        <v>2869</v>
      </c>
      <c r="M272" s="268">
        <f>SUM(M275+M281+M299)</f>
        <v>806869</v>
      </c>
      <c r="N272" s="177">
        <f t="shared" ref="N272:N274" si="121">AVERAGE(M272/K272)*100</f>
        <v>100.3568407960199</v>
      </c>
    </row>
    <row r="273" spans="1:14" s="88" customFormat="1" x14ac:dyDescent="0.2">
      <c r="A273" s="173"/>
      <c r="B273" s="173"/>
      <c r="C273" s="173"/>
      <c r="D273" s="173"/>
      <c r="E273" s="173"/>
      <c r="F273" s="173"/>
      <c r="G273" s="173"/>
      <c r="H273" s="208" t="s">
        <v>89</v>
      </c>
      <c r="I273" s="178" t="s">
        <v>249</v>
      </c>
      <c r="J273" s="176"/>
      <c r="K273" s="176">
        <f t="shared" ref="K273" si="122">SUM(K276)</f>
        <v>147000</v>
      </c>
      <c r="L273" s="268">
        <f>SUM(L276)</f>
        <v>12565</v>
      </c>
      <c r="M273" s="268">
        <f>SUM(M276)</f>
        <v>159565</v>
      </c>
      <c r="N273" s="177">
        <f t="shared" si="121"/>
        <v>108.54761904761905</v>
      </c>
    </row>
    <row r="274" spans="1:14" s="88" customFormat="1" x14ac:dyDescent="0.2">
      <c r="A274" s="173"/>
      <c r="B274" s="173"/>
      <c r="C274" s="173"/>
      <c r="D274" s="173"/>
      <c r="E274" s="173"/>
      <c r="F274" s="173"/>
      <c r="G274" s="173"/>
      <c r="H274" s="208" t="s">
        <v>111</v>
      </c>
      <c r="I274" s="178" t="s">
        <v>307</v>
      </c>
      <c r="J274" s="176"/>
      <c r="K274" s="176">
        <f>SUM(K282+K285+K288+K291+K294+K300+K303+K306+K309+K312+K315)</f>
        <v>657000</v>
      </c>
      <c r="L274" s="176">
        <f t="shared" ref="L274:M274" si="123">SUM(L282+L285+L288+L291+L294+L300+L303+L306+L309+L312+L315)</f>
        <v>-9696</v>
      </c>
      <c r="M274" s="176">
        <f t="shared" si="123"/>
        <v>647304</v>
      </c>
      <c r="N274" s="177">
        <f t="shared" si="121"/>
        <v>98.524200913242012</v>
      </c>
    </row>
    <row r="275" spans="1:14" s="88" customFormat="1" x14ac:dyDescent="0.2">
      <c r="A275" s="206">
        <v>1</v>
      </c>
      <c r="B275" s="199"/>
      <c r="C275" s="199"/>
      <c r="D275" s="199"/>
      <c r="E275" s="199"/>
      <c r="F275" s="199" t="s">
        <v>91</v>
      </c>
      <c r="G275" s="199" t="s">
        <v>91</v>
      </c>
      <c r="H275" s="200"/>
      <c r="I275" s="205" t="s">
        <v>167</v>
      </c>
      <c r="J275" s="202" t="s">
        <v>308</v>
      </c>
      <c r="K275" s="203">
        <f t="shared" ref="K275:M275" si="124">SUM(K276)</f>
        <v>147000</v>
      </c>
      <c r="L275" s="271">
        <f t="shared" si="124"/>
        <v>12565</v>
      </c>
      <c r="M275" s="271">
        <f t="shared" si="124"/>
        <v>159565</v>
      </c>
      <c r="N275" s="189">
        <f>AVERAGE(M275/K275)*100</f>
        <v>108.54761904761905</v>
      </c>
    </row>
    <row r="276" spans="1:14" s="88" customFormat="1" ht="12.6" customHeight="1" x14ac:dyDescent="0.2">
      <c r="A276" s="179">
        <v>1</v>
      </c>
      <c r="B276" s="179"/>
      <c r="C276" s="179"/>
      <c r="D276" s="179"/>
      <c r="E276" s="179"/>
      <c r="F276" s="179" t="s">
        <v>91</v>
      </c>
      <c r="G276" s="179" t="s">
        <v>91</v>
      </c>
      <c r="H276" s="193" t="s">
        <v>473</v>
      </c>
      <c r="I276" s="193" t="s">
        <v>169</v>
      </c>
      <c r="J276" s="181" t="s">
        <v>330</v>
      </c>
      <c r="K276" s="182">
        <v>147000</v>
      </c>
      <c r="L276" s="270">
        <f>SUM(L277+L279)</f>
        <v>12565</v>
      </c>
      <c r="M276" s="270">
        <f>SUM(M277+M279)</f>
        <v>159565</v>
      </c>
      <c r="N276" s="183">
        <f>AVERAGE(M276/K276)*100</f>
        <v>108.54761904761905</v>
      </c>
    </row>
    <row r="277" spans="1:14" s="88" customFormat="1" x14ac:dyDescent="0.2">
      <c r="A277" s="128"/>
      <c r="B277" s="128"/>
      <c r="C277" s="128"/>
      <c r="D277" s="128"/>
      <c r="E277" s="128"/>
      <c r="F277" s="128" t="s">
        <v>64</v>
      </c>
      <c r="G277" s="128" t="s">
        <v>64</v>
      </c>
      <c r="H277" s="129"/>
      <c r="I277" s="141">
        <v>35</v>
      </c>
      <c r="J277" s="147" t="s">
        <v>48</v>
      </c>
      <c r="K277" s="130">
        <v>147000</v>
      </c>
      <c r="L277" s="147">
        <f>SUM(L278)</f>
        <v>5565</v>
      </c>
      <c r="M277" s="147">
        <f>SUM(M278)</f>
        <v>152565</v>
      </c>
      <c r="N277" s="131">
        <f>AVERAGE(M277/K277)*100</f>
        <v>103.78571428571428</v>
      </c>
    </row>
    <row r="278" spans="1:14" s="88" customFormat="1" x14ac:dyDescent="0.2">
      <c r="A278" s="128">
        <v>1</v>
      </c>
      <c r="B278" s="128"/>
      <c r="C278" s="128"/>
      <c r="D278" s="128"/>
      <c r="E278" s="128"/>
      <c r="F278" s="128" t="s">
        <v>64</v>
      </c>
      <c r="G278" s="128" t="s">
        <v>64</v>
      </c>
      <c r="H278" s="129"/>
      <c r="I278" s="141">
        <v>351</v>
      </c>
      <c r="J278" s="147" t="s">
        <v>486</v>
      </c>
      <c r="K278" s="132">
        <v>147000</v>
      </c>
      <c r="L278" s="146">
        <f t="shared" ref="L278" si="125">M278-K278</f>
        <v>5565</v>
      </c>
      <c r="M278" s="272">
        <v>152565</v>
      </c>
      <c r="N278" s="131">
        <f>AVERAGE(M278/K278)*100</f>
        <v>103.78571428571428</v>
      </c>
    </row>
    <row r="279" spans="1:14" s="88" customFormat="1" x14ac:dyDescent="0.2">
      <c r="A279" s="128"/>
      <c r="B279" s="128"/>
      <c r="C279" s="128"/>
      <c r="D279" s="128"/>
      <c r="E279" s="128"/>
      <c r="F279" s="128"/>
      <c r="G279" s="128"/>
      <c r="H279" s="129"/>
      <c r="I279" s="141">
        <v>38</v>
      </c>
      <c r="J279" s="137" t="s">
        <v>52</v>
      </c>
      <c r="K279" s="132">
        <v>0</v>
      </c>
      <c r="L279" s="272">
        <f>SUM(L280)</f>
        <v>7000</v>
      </c>
      <c r="M279" s="272">
        <f>SUM(M280)</f>
        <v>7000</v>
      </c>
      <c r="N279" s="131">
        <v>0</v>
      </c>
    </row>
    <row r="280" spans="1:14" s="88" customFormat="1" x14ac:dyDescent="0.2">
      <c r="A280" s="128">
        <v>1</v>
      </c>
      <c r="B280" s="128"/>
      <c r="C280" s="128"/>
      <c r="D280" s="128"/>
      <c r="E280" s="128"/>
      <c r="F280" s="128"/>
      <c r="G280" s="128"/>
      <c r="H280" s="129"/>
      <c r="I280" s="141">
        <v>381</v>
      </c>
      <c r="J280" s="137" t="s">
        <v>53</v>
      </c>
      <c r="K280" s="132">
        <v>0</v>
      </c>
      <c r="L280" s="146">
        <f t="shared" ref="L280" si="126">M280-K280</f>
        <v>7000</v>
      </c>
      <c r="M280" s="272">
        <v>7000</v>
      </c>
      <c r="N280" s="131">
        <v>0</v>
      </c>
    </row>
    <row r="281" spans="1:14" s="88" customFormat="1" x14ac:dyDescent="0.2">
      <c r="A281" s="206">
        <v>1</v>
      </c>
      <c r="B281" s="199"/>
      <c r="C281" s="199"/>
      <c r="D281" s="199"/>
      <c r="E281" s="199"/>
      <c r="F281" s="199" t="s">
        <v>91</v>
      </c>
      <c r="G281" s="199" t="s">
        <v>91</v>
      </c>
      <c r="H281" s="200"/>
      <c r="I281" s="205" t="s">
        <v>171</v>
      </c>
      <c r="J281" s="202" t="s">
        <v>310</v>
      </c>
      <c r="K281" s="203">
        <f t="shared" ref="K281" si="127">SUM(K282+K285+K288+K291+K294)</f>
        <v>517000</v>
      </c>
      <c r="L281" s="271">
        <f>SUM(L282+L285+L288+L291+L294)</f>
        <v>-30296</v>
      </c>
      <c r="M281" s="271">
        <f>SUM(M282+M285+M288+M291+M294)</f>
        <v>486704</v>
      </c>
      <c r="N281" s="189">
        <f t="shared" ref="N281:N296" si="128">AVERAGE(M281/K281)*100</f>
        <v>94.140038684719542</v>
      </c>
    </row>
    <row r="282" spans="1:14" s="88" customFormat="1" ht="12.75" customHeight="1" x14ac:dyDescent="0.2">
      <c r="A282" s="179">
        <v>1</v>
      </c>
      <c r="B282" s="179"/>
      <c r="C282" s="179"/>
      <c r="D282" s="179"/>
      <c r="E282" s="179"/>
      <c r="F282" s="179" t="s">
        <v>91</v>
      </c>
      <c r="G282" s="179" t="s">
        <v>91</v>
      </c>
      <c r="H282" s="193" t="s">
        <v>476</v>
      </c>
      <c r="I282" s="193" t="s">
        <v>174</v>
      </c>
      <c r="J282" s="181" t="s">
        <v>315</v>
      </c>
      <c r="K282" s="182">
        <v>130000</v>
      </c>
      <c r="L282" s="270">
        <f>SUM(L283)</f>
        <v>0</v>
      </c>
      <c r="M282" s="270">
        <f>SUM(M283)</f>
        <v>130000</v>
      </c>
      <c r="N282" s="183">
        <f t="shared" si="128"/>
        <v>100</v>
      </c>
    </row>
    <row r="283" spans="1:14" s="88" customFormat="1" x14ac:dyDescent="0.2">
      <c r="A283" s="128"/>
      <c r="B283" s="128"/>
      <c r="C283" s="128"/>
      <c r="D283" s="128"/>
      <c r="E283" s="128"/>
      <c r="F283" s="128" t="s">
        <v>64</v>
      </c>
      <c r="G283" s="128" t="s">
        <v>64</v>
      </c>
      <c r="H283" s="129"/>
      <c r="I283" s="141">
        <v>35</v>
      </c>
      <c r="J283" s="147" t="s">
        <v>48</v>
      </c>
      <c r="K283" s="130">
        <v>130000</v>
      </c>
      <c r="L283" s="147">
        <f>SUM(L284)</f>
        <v>0</v>
      </c>
      <c r="M283" s="147">
        <f>SUM(M284)</f>
        <v>130000</v>
      </c>
      <c r="N283" s="131">
        <f t="shared" si="128"/>
        <v>100</v>
      </c>
    </row>
    <row r="284" spans="1:14" s="120" customFormat="1" ht="25.5" x14ac:dyDescent="0.2">
      <c r="A284" s="122">
        <v>1</v>
      </c>
      <c r="B284" s="122"/>
      <c r="C284" s="122"/>
      <c r="D284" s="122"/>
      <c r="E284" s="122"/>
      <c r="F284" s="122" t="s">
        <v>64</v>
      </c>
      <c r="G284" s="122" t="s">
        <v>64</v>
      </c>
      <c r="H284" s="123"/>
      <c r="I284" s="139">
        <v>352</v>
      </c>
      <c r="J284" s="148" t="s">
        <v>491</v>
      </c>
      <c r="K284" s="125">
        <v>130000</v>
      </c>
      <c r="L284" s="293">
        <f t="shared" ref="L284" si="129">M284-K284</f>
        <v>0</v>
      </c>
      <c r="M284" s="276">
        <v>130000</v>
      </c>
      <c r="N284" s="294">
        <f t="shared" si="128"/>
        <v>100</v>
      </c>
    </row>
    <row r="285" spans="1:14" s="88" customFormat="1" x14ac:dyDescent="0.2">
      <c r="A285" s="179">
        <v>1</v>
      </c>
      <c r="B285" s="179"/>
      <c r="C285" s="179"/>
      <c r="D285" s="179"/>
      <c r="E285" s="179"/>
      <c r="F285" s="179" t="s">
        <v>91</v>
      </c>
      <c r="G285" s="179" t="s">
        <v>91</v>
      </c>
      <c r="H285" s="193" t="s">
        <v>476</v>
      </c>
      <c r="I285" s="193" t="s">
        <v>319</v>
      </c>
      <c r="J285" s="181" t="s">
        <v>331</v>
      </c>
      <c r="K285" s="182">
        <v>20000</v>
      </c>
      <c r="L285" s="270">
        <f>SUM(L286)</f>
        <v>-18200</v>
      </c>
      <c r="M285" s="270">
        <f>SUM(M286)</f>
        <v>1800</v>
      </c>
      <c r="N285" s="183">
        <f t="shared" si="128"/>
        <v>9</v>
      </c>
    </row>
    <row r="286" spans="1:14" s="88" customFormat="1" x14ac:dyDescent="0.2">
      <c r="A286" s="128"/>
      <c r="B286" s="128"/>
      <c r="C286" s="128"/>
      <c r="D286" s="128"/>
      <c r="E286" s="128"/>
      <c r="F286" s="128" t="s">
        <v>64</v>
      </c>
      <c r="G286" s="128" t="s">
        <v>64</v>
      </c>
      <c r="H286" s="129"/>
      <c r="I286" s="141">
        <v>35</v>
      </c>
      <c r="J286" s="147" t="s">
        <v>48</v>
      </c>
      <c r="K286" s="130">
        <v>20000</v>
      </c>
      <c r="L286" s="147">
        <f>SUM(L287)</f>
        <v>-18200</v>
      </c>
      <c r="M286" s="147">
        <f>SUM(M287)</f>
        <v>1800</v>
      </c>
      <c r="N286" s="131">
        <f t="shared" si="128"/>
        <v>9</v>
      </c>
    </row>
    <row r="287" spans="1:14" s="120" customFormat="1" ht="25.5" x14ac:dyDescent="0.2">
      <c r="A287" s="122">
        <v>1</v>
      </c>
      <c r="B287" s="122"/>
      <c r="C287" s="122"/>
      <c r="D287" s="122"/>
      <c r="E287" s="122"/>
      <c r="F287" s="122" t="s">
        <v>64</v>
      </c>
      <c r="G287" s="122" t="s">
        <v>64</v>
      </c>
      <c r="H287" s="123"/>
      <c r="I287" s="139">
        <v>352</v>
      </c>
      <c r="J287" s="148" t="s">
        <v>491</v>
      </c>
      <c r="K287" s="125">
        <v>20000</v>
      </c>
      <c r="L287" s="293">
        <f t="shared" ref="L287" si="130">M287-K287</f>
        <v>-18200</v>
      </c>
      <c r="M287" s="276">
        <v>1800</v>
      </c>
      <c r="N287" s="294">
        <f t="shared" si="128"/>
        <v>9</v>
      </c>
    </row>
    <row r="288" spans="1:14" s="88" customFormat="1" x14ac:dyDescent="0.2">
      <c r="A288" s="179">
        <v>1</v>
      </c>
      <c r="B288" s="179"/>
      <c r="C288" s="179"/>
      <c r="D288" s="179"/>
      <c r="E288" s="179"/>
      <c r="F288" s="179" t="s">
        <v>91</v>
      </c>
      <c r="G288" s="179" t="s">
        <v>91</v>
      </c>
      <c r="H288" s="193" t="s">
        <v>476</v>
      </c>
      <c r="I288" s="193" t="s">
        <v>332</v>
      </c>
      <c r="J288" s="181" t="s">
        <v>333</v>
      </c>
      <c r="K288" s="182">
        <f t="shared" ref="K288" si="131">SUM(K289)</f>
        <v>20000</v>
      </c>
      <c r="L288" s="270">
        <f>SUM(L289)</f>
        <v>-20000</v>
      </c>
      <c r="M288" s="270">
        <f>SUM(M289)</f>
        <v>0</v>
      </c>
      <c r="N288" s="183">
        <f t="shared" si="128"/>
        <v>0</v>
      </c>
    </row>
    <row r="289" spans="1:14" s="88" customFormat="1" x14ac:dyDescent="0.2">
      <c r="A289" s="128"/>
      <c r="B289" s="128"/>
      <c r="C289" s="128"/>
      <c r="D289" s="128"/>
      <c r="E289" s="128"/>
      <c r="F289" s="128" t="s">
        <v>64</v>
      </c>
      <c r="G289" s="128" t="s">
        <v>64</v>
      </c>
      <c r="H289" s="129"/>
      <c r="I289" s="141">
        <v>35</v>
      </c>
      <c r="J289" s="147" t="s">
        <v>48</v>
      </c>
      <c r="K289" s="137">
        <f>SUM(K290)</f>
        <v>20000</v>
      </c>
      <c r="L289" s="147">
        <f>SUM(L290)</f>
        <v>-20000</v>
      </c>
      <c r="M289" s="147">
        <f>SUM(M290)</f>
        <v>0</v>
      </c>
      <c r="N289" s="131">
        <f t="shared" si="128"/>
        <v>0</v>
      </c>
    </row>
    <row r="290" spans="1:14" s="120" customFormat="1" ht="25.5" x14ac:dyDescent="0.2">
      <c r="A290" s="122">
        <v>1</v>
      </c>
      <c r="B290" s="122"/>
      <c r="C290" s="122"/>
      <c r="D290" s="122"/>
      <c r="E290" s="122"/>
      <c r="F290" s="122" t="s">
        <v>64</v>
      </c>
      <c r="G290" s="122" t="s">
        <v>64</v>
      </c>
      <c r="H290" s="123"/>
      <c r="I290" s="139">
        <v>352</v>
      </c>
      <c r="J290" s="148" t="s">
        <v>491</v>
      </c>
      <c r="K290" s="124">
        <v>20000</v>
      </c>
      <c r="L290" s="293">
        <f t="shared" ref="L290" si="132">M290-K290</f>
        <v>-20000</v>
      </c>
      <c r="M290" s="276">
        <v>0</v>
      </c>
      <c r="N290" s="294">
        <f t="shared" si="128"/>
        <v>0</v>
      </c>
    </row>
    <row r="291" spans="1:14" s="88" customFormat="1" x14ac:dyDescent="0.2">
      <c r="A291" s="179">
        <v>1</v>
      </c>
      <c r="B291" s="179"/>
      <c r="C291" s="179"/>
      <c r="D291" s="179"/>
      <c r="E291" s="179"/>
      <c r="F291" s="179"/>
      <c r="G291" s="179"/>
      <c r="H291" s="193" t="s">
        <v>476</v>
      </c>
      <c r="I291" s="193" t="s">
        <v>172</v>
      </c>
      <c r="J291" s="181" t="s">
        <v>316</v>
      </c>
      <c r="K291" s="182">
        <v>297000</v>
      </c>
      <c r="L291" s="270">
        <f>SUM(L292)</f>
        <v>4904</v>
      </c>
      <c r="M291" s="270">
        <f>SUM(M292)</f>
        <v>301904</v>
      </c>
      <c r="N291" s="183">
        <f t="shared" si="128"/>
        <v>101.65117845117845</v>
      </c>
    </row>
    <row r="292" spans="1:14" s="88" customFormat="1" x14ac:dyDescent="0.2">
      <c r="A292" s="128"/>
      <c r="B292" s="128"/>
      <c r="C292" s="128"/>
      <c r="D292" s="128"/>
      <c r="E292" s="128"/>
      <c r="F292" s="128"/>
      <c r="G292" s="128"/>
      <c r="H292" s="129"/>
      <c r="I292" s="141">
        <v>35</v>
      </c>
      <c r="J292" s="147" t="s">
        <v>48</v>
      </c>
      <c r="K292" s="130">
        <v>297000</v>
      </c>
      <c r="L292" s="147">
        <f>SUM(L293)</f>
        <v>4904</v>
      </c>
      <c r="M292" s="147">
        <f>SUM(M293)</f>
        <v>301904</v>
      </c>
      <c r="N292" s="131">
        <f t="shared" si="128"/>
        <v>101.65117845117845</v>
      </c>
    </row>
    <row r="293" spans="1:14" s="88" customFormat="1" x14ac:dyDescent="0.2">
      <c r="A293" s="128">
        <v>1</v>
      </c>
      <c r="B293" s="128"/>
      <c r="C293" s="128"/>
      <c r="D293" s="128"/>
      <c r="E293" s="128"/>
      <c r="F293" s="128"/>
      <c r="G293" s="128"/>
      <c r="H293" s="129"/>
      <c r="I293" s="141">
        <v>351</v>
      </c>
      <c r="J293" s="147" t="s">
        <v>486</v>
      </c>
      <c r="K293" s="132">
        <v>297000</v>
      </c>
      <c r="L293" s="146">
        <f t="shared" ref="L293" si="133">M293-K293</f>
        <v>4904</v>
      </c>
      <c r="M293" s="272">
        <v>301904</v>
      </c>
      <c r="N293" s="131">
        <f t="shared" si="128"/>
        <v>101.65117845117845</v>
      </c>
    </row>
    <row r="294" spans="1:14" s="88" customFormat="1" x14ac:dyDescent="0.2">
      <c r="A294" s="179">
        <v>1</v>
      </c>
      <c r="B294" s="179"/>
      <c r="C294" s="179"/>
      <c r="D294" s="179"/>
      <c r="E294" s="179"/>
      <c r="F294" s="179"/>
      <c r="G294" s="179"/>
      <c r="H294" s="193" t="s">
        <v>476</v>
      </c>
      <c r="I294" s="193" t="s">
        <v>320</v>
      </c>
      <c r="J294" s="181" t="s">
        <v>317</v>
      </c>
      <c r="K294" s="182">
        <f>SUM(K295)</f>
        <v>50000</v>
      </c>
      <c r="L294" s="270">
        <f>SUM(L295+L297)</f>
        <v>3000</v>
      </c>
      <c r="M294" s="270">
        <f>SUM(M295+M297)</f>
        <v>53000</v>
      </c>
      <c r="N294" s="183">
        <f t="shared" si="128"/>
        <v>106</v>
      </c>
    </row>
    <row r="295" spans="1:14" s="88" customFormat="1" x14ac:dyDescent="0.2">
      <c r="A295" s="128"/>
      <c r="B295" s="128"/>
      <c r="C295" s="128"/>
      <c r="D295" s="128"/>
      <c r="E295" s="128"/>
      <c r="F295" s="128"/>
      <c r="G295" s="128"/>
      <c r="H295" s="129"/>
      <c r="I295" s="141">
        <v>32</v>
      </c>
      <c r="J295" s="147" t="s">
        <v>40</v>
      </c>
      <c r="K295" s="137">
        <f>SUM(K296)</f>
        <v>50000</v>
      </c>
      <c r="L295" s="147">
        <f>SUM(L296)</f>
        <v>-50000</v>
      </c>
      <c r="M295" s="147">
        <f>SUM(M296)</f>
        <v>0</v>
      </c>
      <c r="N295" s="131">
        <f t="shared" si="128"/>
        <v>0</v>
      </c>
    </row>
    <row r="296" spans="1:14" s="88" customFormat="1" x14ac:dyDescent="0.2">
      <c r="A296" s="128">
        <v>1</v>
      </c>
      <c r="B296" s="128"/>
      <c r="C296" s="128"/>
      <c r="D296" s="128"/>
      <c r="E296" s="128"/>
      <c r="F296" s="128"/>
      <c r="G296" s="128"/>
      <c r="H296" s="129"/>
      <c r="I296" s="141">
        <v>323</v>
      </c>
      <c r="J296" s="137" t="s">
        <v>43</v>
      </c>
      <c r="K296" s="130">
        <v>50000</v>
      </c>
      <c r="L296" s="146">
        <f t="shared" ref="L296" si="134">M296-K296</f>
        <v>-50000</v>
      </c>
      <c r="M296" s="272">
        <v>0</v>
      </c>
      <c r="N296" s="131">
        <f t="shared" si="128"/>
        <v>0</v>
      </c>
    </row>
    <row r="297" spans="1:14" s="88" customFormat="1" x14ac:dyDescent="0.2">
      <c r="A297" s="128"/>
      <c r="B297" s="128"/>
      <c r="C297" s="128"/>
      <c r="D297" s="128"/>
      <c r="E297" s="128"/>
      <c r="F297" s="128"/>
      <c r="G297" s="128"/>
      <c r="H297" s="129"/>
      <c r="I297" s="141">
        <v>42</v>
      </c>
      <c r="J297" s="147" t="s">
        <v>58</v>
      </c>
      <c r="K297" s="130">
        <v>0</v>
      </c>
      <c r="L297" s="272">
        <f>SUM(L298)</f>
        <v>53000</v>
      </c>
      <c r="M297" s="272">
        <f>SUM(M298)</f>
        <v>53000</v>
      </c>
      <c r="N297" s="131">
        <v>0</v>
      </c>
    </row>
    <row r="298" spans="1:14" s="88" customFormat="1" x14ac:dyDescent="0.2">
      <c r="A298" s="128"/>
      <c r="B298" s="128"/>
      <c r="C298" s="128"/>
      <c r="D298" s="128"/>
      <c r="E298" s="128"/>
      <c r="F298" s="128"/>
      <c r="G298" s="128"/>
      <c r="H298" s="129"/>
      <c r="I298" s="141">
        <v>421</v>
      </c>
      <c r="J298" s="147" t="s">
        <v>487</v>
      </c>
      <c r="K298" s="130">
        <v>0</v>
      </c>
      <c r="L298" s="146">
        <f t="shared" ref="L298" si="135">M298-K298</f>
        <v>53000</v>
      </c>
      <c r="M298" s="272">
        <v>53000</v>
      </c>
      <c r="N298" s="131">
        <v>0</v>
      </c>
    </row>
    <row r="299" spans="1:14" s="88" customFormat="1" x14ac:dyDescent="0.2">
      <c r="A299" s="206">
        <v>1</v>
      </c>
      <c r="B299" s="199"/>
      <c r="C299" s="199"/>
      <c r="D299" s="199"/>
      <c r="E299" s="199"/>
      <c r="F299" s="199"/>
      <c r="G299" s="199"/>
      <c r="H299" s="200"/>
      <c r="I299" s="205" t="s">
        <v>309</v>
      </c>
      <c r="J299" s="202" t="s">
        <v>321</v>
      </c>
      <c r="K299" s="203">
        <f>SUM(K300+K303+K306+K309+K312+K315)</f>
        <v>140000</v>
      </c>
      <c r="L299" s="203">
        <f t="shared" ref="L299:M299" si="136">SUM(L300+L303+L306+L309+L312+L315)</f>
        <v>20600</v>
      </c>
      <c r="M299" s="203">
        <f t="shared" si="136"/>
        <v>160600</v>
      </c>
      <c r="N299" s="189">
        <f t="shared" ref="N299:N314" si="137">AVERAGE(M299/K299)*100</f>
        <v>114.71428571428572</v>
      </c>
    </row>
    <row r="300" spans="1:14" s="88" customFormat="1" x14ac:dyDescent="0.2">
      <c r="A300" s="179">
        <v>1</v>
      </c>
      <c r="B300" s="179"/>
      <c r="C300" s="179"/>
      <c r="D300" s="179"/>
      <c r="E300" s="179"/>
      <c r="F300" s="179"/>
      <c r="G300" s="179"/>
      <c r="H300" s="193" t="s">
        <v>115</v>
      </c>
      <c r="I300" s="193" t="s">
        <v>314</v>
      </c>
      <c r="J300" s="181" t="s">
        <v>324</v>
      </c>
      <c r="K300" s="182">
        <f t="shared" ref="K300:M301" si="138">SUM(K301)</f>
        <v>50000</v>
      </c>
      <c r="L300" s="270">
        <f t="shared" si="138"/>
        <v>0</v>
      </c>
      <c r="M300" s="270">
        <f t="shared" si="138"/>
        <v>50000</v>
      </c>
      <c r="N300" s="183">
        <f t="shared" si="137"/>
        <v>100</v>
      </c>
    </row>
    <row r="301" spans="1:14" s="88" customFormat="1" x14ac:dyDescent="0.2">
      <c r="A301" s="128"/>
      <c r="B301" s="128"/>
      <c r="C301" s="128"/>
      <c r="D301" s="128"/>
      <c r="E301" s="128"/>
      <c r="F301" s="128"/>
      <c r="G301" s="128"/>
      <c r="H301" s="129"/>
      <c r="I301" s="141">
        <v>35</v>
      </c>
      <c r="J301" s="147" t="s">
        <v>48</v>
      </c>
      <c r="K301" s="137">
        <f t="shared" si="138"/>
        <v>50000</v>
      </c>
      <c r="L301" s="147">
        <f t="shared" si="138"/>
        <v>0</v>
      </c>
      <c r="M301" s="147">
        <f t="shared" si="138"/>
        <v>50000</v>
      </c>
      <c r="N301" s="131">
        <f t="shared" si="137"/>
        <v>100</v>
      </c>
    </row>
    <row r="302" spans="1:14" s="120" customFormat="1" ht="25.5" x14ac:dyDescent="0.2">
      <c r="A302" s="122">
        <v>1</v>
      </c>
      <c r="B302" s="122"/>
      <c r="C302" s="122"/>
      <c r="D302" s="122"/>
      <c r="E302" s="122"/>
      <c r="F302" s="122"/>
      <c r="G302" s="122"/>
      <c r="H302" s="123"/>
      <c r="I302" s="139">
        <v>352</v>
      </c>
      <c r="J302" s="148" t="s">
        <v>491</v>
      </c>
      <c r="K302" s="124">
        <v>50000</v>
      </c>
      <c r="L302" s="293">
        <f t="shared" ref="L302" si="139">M302-K302</f>
        <v>0</v>
      </c>
      <c r="M302" s="276">
        <v>50000</v>
      </c>
      <c r="N302" s="294">
        <f t="shared" si="137"/>
        <v>100</v>
      </c>
    </row>
    <row r="303" spans="1:14" s="88" customFormat="1" x14ac:dyDescent="0.2">
      <c r="A303" s="179">
        <v>1</v>
      </c>
      <c r="B303" s="179"/>
      <c r="C303" s="179"/>
      <c r="D303" s="179"/>
      <c r="E303" s="179"/>
      <c r="F303" s="179"/>
      <c r="G303" s="179"/>
      <c r="H303" s="193" t="s">
        <v>115</v>
      </c>
      <c r="I303" s="193" t="s">
        <v>313</v>
      </c>
      <c r="J303" s="181" t="s">
        <v>325</v>
      </c>
      <c r="K303" s="182">
        <f t="shared" ref="K303:M304" si="140">SUM(K304)</f>
        <v>20000</v>
      </c>
      <c r="L303" s="270">
        <f t="shared" si="140"/>
        <v>-8000</v>
      </c>
      <c r="M303" s="270">
        <f t="shared" si="140"/>
        <v>12000</v>
      </c>
      <c r="N303" s="183">
        <f t="shared" si="137"/>
        <v>60</v>
      </c>
    </row>
    <row r="304" spans="1:14" s="88" customFormat="1" x14ac:dyDescent="0.2">
      <c r="A304" s="128"/>
      <c r="B304" s="128"/>
      <c r="C304" s="128"/>
      <c r="D304" s="128"/>
      <c r="E304" s="128"/>
      <c r="F304" s="128"/>
      <c r="G304" s="128"/>
      <c r="H304" s="129"/>
      <c r="I304" s="141">
        <v>32</v>
      </c>
      <c r="J304" s="147" t="s">
        <v>40</v>
      </c>
      <c r="K304" s="137">
        <f t="shared" si="140"/>
        <v>20000</v>
      </c>
      <c r="L304" s="147">
        <f t="shared" si="140"/>
        <v>-8000</v>
      </c>
      <c r="M304" s="147">
        <f t="shared" si="140"/>
        <v>12000</v>
      </c>
      <c r="N304" s="131">
        <f t="shared" si="137"/>
        <v>60</v>
      </c>
    </row>
    <row r="305" spans="1:14" s="88" customFormat="1" x14ac:dyDescent="0.2">
      <c r="A305" s="128">
        <v>1</v>
      </c>
      <c r="B305" s="128"/>
      <c r="C305" s="128"/>
      <c r="D305" s="128"/>
      <c r="E305" s="128"/>
      <c r="F305" s="128"/>
      <c r="G305" s="128"/>
      <c r="H305" s="129"/>
      <c r="I305" s="141">
        <v>323</v>
      </c>
      <c r="J305" s="137" t="s">
        <v>43</v>
      </c>
      <c r="K305" s="130">
        <v>20000</v>
      </c>
      <c r="L305" s="146">
        <f t="shared" ref="L305" si="141">M305-K305</f>
        <v>-8000</v>
      </c>
      <c r="M305" s="272">
        <v>12000</v>
      </c>
      <c r="N305" s="131">
        <f t="shared" si="137"/>
        <v>60</v>
      </c>
    </row>
    <row r="306" spans="1:14" s="88" customFormat="1" x14ac:dyDescent="0.2">
      <c r="A306" s="179">
        <v>1</v>
      </c>
      <c r="B306" s="179"/>
      <c r="C306" s="179"/>
      <c r="D306" s="179"/>
      <c r="E306" s="179"/>
      <c r="F306" s="179"/>
      <c r="G306" s="179"/>
      <c r="H306" s="193" t="s">
        <v>115</v>
      </c>
      <c r="I306" s="193" t="s">
        <v>311</v>
      </c>
      <c r="J306" s="181" t="s">
        <v>334</v>
      </c>
      <c r="K306" s="182">
        <f t="shared" ref="K306:M307" si="142">SUM(K307)</f>
        <v>20000</v>
      </c>
      <c r="L306" s="270">
        <f t="shared" si="142"/>
        <v>0</v>
      </c>
      <c r="M306" s="270">
        <f t="shared" si="142"/>
        <v>20000</v>
      </c>
      <c r="N306" s="183">
        <f t="shared" si="137"/>
        <v>100</v>
      </c>
    </row>
    <row r="307" spans="1:14" s="88" customFormat="1" x14ac:dyDescent="0.2">
      <c r="A307" s="128"/>
      <c r="B307" s="128"/>
      <c r="C307" s="128"/>
      <c r="D307" s="128"/>
      <c r="E307" s="128"/>
      <c r="F307" s="128"/>
      <c r="G307" s="128"/>
      <c r="H307" s="129"/>
      <c r="I307" s="141">
        <v>35</v>
      </c>
      <c r="J307" s="147" t="s">
        <v>48</v>
      </c>
      <c r="K307" s="137">
        <f t="shared" si="142"/>
        <v>20000</v>
      </c>
      <c r="L307" s="147">
        <f t="shared" si="142"/>
        <v>0</v>
      </c>
      <c r="M307" s="147">
        <f t="shared" si="142"/>
        <v>20000</v>
      </c>
      <c r="N307" s="131">
        <f t="shared" si="137"/>
        <v>100</v>
      </c>
    </row>
    <row r="308" spans="1:14" s="120" customFormat="1" ht="25.5" x14ac:dyDescent="0.2">
      <c r="A308" s="122">
        <v>1</v>
      </c>
      <c r="B308" s="122"/>
      <c r="C308" s="122"/>
      <c r="D308" s="122"/>
      <c r="E308" s="122"/>
      <c r="F308" s="122"/>
      <c r="G308" s="122"/>
      <c r="H308" s="123"/>
      <c r="I308" s="139">
        <v>352</v>
      </c>
      <c r="J308" s="148" t="s">
        <v>491</v>
      </c>
      <c r="K308" s="124">
        <v>20000</v>
      </c>
      <c r="L308" s="293">
        <f t="shared" ref="L308" si="143">M308-K308</f>
        <v>0</v>
      </c>
      <c r="M308" s="276">
        <v>20000</v>
      </c>
      <c r="N308" s="294">
        <f t="shared" si="137"/>
        <v>100</v>
      </c>
    </row>
    <row r="309" spans="1:14" s="88" customFormat="1" x14ac:dyDescent="0.2">
      <c r="A309" s="179">
        <v>1</v>
      </c>
      <c r="B309" s="179"/>
      <c r="C309" s="179"/>
      <c r="D309" s="179"/>
      <c r="E309" s="179"/>
      <c r="F309" s="179"/>
      <c r="G309" s="179"/>
      <c r="H309" s="193" t="s">
        <v>115</v>
      </c>
      <c r="I309" s="193" t="s">
        <v>312</v>
      </c>
      <c r="J309" s="181" t="s">
        <v>335</v>
      </c>
      <c r="K309" s="182">
        <f t="shared" ref="K309:M310" si="144">SUM(K310)</f>
        <v>25000</v>
      </c>
      <c r="L309" s="270">
        <f t="shared" si="144"/>
        <v>0</v>
      </c>
      <c r="M309" s="270">
        <f t="shared" si="144"/>
        <v>25000</v>
      </c>
      <c r="N309" s="183">
        <f t="shared" si="137"/>
        <v>100</v>
      </c>
    </row>
    <row r="310" spans="1:14" s="88" customFormat="1" x14ac:dyDescent="0.2">
      <c r="A310" s="128"/>
      <c r="B310" s="128"/>
      <c r="C310" s="128"/>
      <c r="D310" s="128"/>
      <c r="E310" s="128"/>
      <c r="F310" s="128"/>
      <c r="G310" s="128"/>
      <c r="H310" s="129"/>
      <c r="I310" s="141">
        <v>35</v>
      </c>
      <c r="J310" s="147" t="s">
        <v>48</v>
      </c>
      <c r="K310" s="137">
        <f t="shared" si="144"/>
        <v>25000</v>
      </c>
      <c r="L310" s="147">
        <f t="shared" si="144"/>
        <v>0</v>
      </c>
      <c r="M310" s="147">
        <f t="shared" si="144"/>
        <v>25000</v>
      </c>
      <c r="N310" s="131">
        <f t="shared" si="137"/>
        <v>100</v>
      </c>
    </row>
    <row r="311" spans="1:14" s="88" customFormat="1" ht="25.5" x14ac:dyDescent="0.2">
      <c r="A311" s="128">
        <v>1</v>
      </c>
      <c r="B311" s="128"/>
      <c r="C311" s="128"/>
      <c r="D311" s="128"/>
      <c r="E311" s="128"/>
      <c r="F311" s="128"/>
      <c r="G311" s="128"/>
      <c r="H311" s="129"/>
      <c r="I311" s="139">
        <v>352</v>
      </c>
      <c r="J311" s="148" t="s">
        <v>491</v>
      </c>
      <c r="K311" s="124">
        <v>25000</v>
      </c>
      <c r="L311" s="293">
        <f t="shared" ref="L311" si="145">M311-K311</f>
        <v>0</v>
      </c>
      <c r="M311" s="276">
        <v>25000</v>
      </c>
      <c r="N311" s="131">
        <f t="shared" si="137"/>
        <v>100</v>
      </c>
    </row>
    <row r="312" spans="1:14" s="88" customFormat="1" x14ac:dyDescent="0.2">
      <c r="A312" s="179">
        <v>1</v>
      </c>
      <c r="B312" s="179"/>
      <c r="C312" s="179"/>
      <c r="D312" s="179"/>
      <c r="E312" s="179"/>
      <c r="F312" s="179"/>
      <c r="G312" s="179"/>
      <c r="H312" s="193" t="s">
        <v>115</v>
      </c>
      <c r="I312" s="193" t="s">
        <v>336</v>
      </c>
      <c r="J312" s="181" t="s">
        <v>337</v>
      </c>
      <c r="K312" s="182">
        <f t="shared" ref="K312:M313" si="146">SUM(K313)</f>
        <v>25000</v>
      </c>
      <c r="L312" s="270">
        <f t="shared" si="146"/>
        <v>-23400</v>
      </c>
      <c r="M312" s="270">
        <f t="shared" si="146"/>
        <v>1600</v>
      </c>
      <c r="N312" s="183">
        <f t="shared" si="137"/>
        <v>6.4</v>
      </c>
    </row>
    <row r="313" spans="1:14" s="88" customFormat="1" x14ac:dyDescent="0.2">
      <c r="A313" s="128"/>
      <c r="B313" s="128"/>
      <c r="C313" s="128"/>
      <c r="D313" s="128"/>
      <c r="E313" s="128"/>
      <c r="F313" s="128"/>
      <c r="G313" s="128"/>
      <c r="H313" s="129"/>
      <c r="I313" s="141">
        <v>35</v>
      </c>
      <c r="J313" s="147" t="s">
        <v>48</v>
      </c>
      <c r="K313" s="137">
        <f t="shared" si="146"/>
        <v>25000</v>
      </c>
      <c r="L313" s="147">
        <f t="shared" si="146"/>
        <v>-23400</v>
      </c>
      <c r="M313" s="147">
        <f t="shared" si="146"/>
        <v>1600</v>
      </c>
      <c r="N313" s="131">
        <f t="shared" si="137"/>
        <v>6.4</v>
      </c>
    </row>
    <row r="314" spans="1:14" s="120" customFormat="1" ht="25.5" x14ac:dyDescent="0.2">
      <c r="A314" s="122">
        <v>1</v>
      </c>
      <c r="B314" s="122"/>
      <c r="C314" s="122"/>
      <c r="D314" s="122"/>
      <c r="E314" s="122" t="s">
        <v>64</v>
      </c>
      <c r="F314" s="122" t="s">
        <v>64</v>
      </c>
      <c r="G314" s="122" t="s">
        <v>64</v>
      </c>
      <c r="H314" s="123"/>
      <c r="I314" s="139">
        <v>352</v>
      </c>
      <c r="J314" s="148" t="s">
        <v>491</v>
      </c>
      <c r="K314" s="124">
        <v>25000</v>
      </c>
      <c r="L314" s="293">
        <f t="shared" ref="L314" si="147">M314-K314</f>
        <v>-23400</v>
      </c>
      <c r="M314" s="276">
        <v>1600</v>
      </c>
      <c r="N314" s="294">
        <f t="shared" si="137"/>
        <v>6.4</v>
      </c>
    </row>
    <row r="315" spans="1:14" s="88" customFormat="1" x14ac:dyDescent="0.2">
      <c r="A315" s="179">
        <v>1</v>
      </c>
      <c r="B315" s="179"/>
      <c r="C315" s="179"/>
      <c r="D315" s="179"/>
      <c r="E315" s="179"/>
      <c r="F315" s="179"/>
      <c r="G315" s="179"/>
      <c r="H315" s="193" t="s">
        <v>115</v>
      </c>
      <c r="I315" s="193" t="s">
        <v>548</v>
      </c>
      <c r="J315" s="181" t="s">
        <v>549</v>
      </c>
      <c r="K315" s="182">
        <f>SUM(K316)</f>
        <v>0</v>
      </c>
      <c r="L315" s="270">
        <f>SUM(L316)</f>
        <v>52000</v>
      </c>
      <c r="M315" s="270">
        <f>SUM(M316)</f>
        <v>52000</v>
      </c>
      <c r="N315" s="183">
        <v>0</v>
      </c>
    </row>
    <row r="316" spans="1:14" s="88" customFormat="1" x14ac:dyDescent="0.2">
      <c r="A316" s="128"/>
      <c r="B316" s="128"/>
      <c r="C316" s="128"/>
      <c r="D316" s="128"/>
      <c r="E316" s="128"/>
      <c r="F316" s="128"/>
      <c r="G316" s="128"/>
      <c r="H316" s="129"/>
      <c r="I316" s="141">
        <v>38</v>
      </c>
      <c r="J316" s="137" t="s">
        <v>52</v>
      </c>
      <c r="K316" s="124">
        <v>0</v>
      </c>
      <c r="L316" s="276">
        <f>SUM(L317)</f>
        <v>52000</v>
      </c>
      <c r="M316" s="276">
        <f>SUM(M317)</f>
        <v>52000</v>
      </c>
      <c r="N316" s="131">
        <v>0</v>
      </c>
    </row>
    <row r="317" spans="1:14" s="88" customFormat="1" x14ac:dyDescent="0.2">
      <c r="A317" s="128">
        <v>1</v>
      </c>
      <c r="B317" s="128"/>
      <c r="C317" s="128"/>
      <c r="D317" s="128"/>
      <c r="E317" s="128"/>
      <c r="F317" s="128"/>
      <c r="G317" s="128"/>
      <c r="H317" s="129"/>
      <c r="I317" s="139">
        <v>383</v>
      </c>
      <c r="J317" s="148" t="s">
        <v>182</v>
      </c>
      <c r="K317" s="124">
        <v>0</v>
      </c>
      <c r="L317" s="146">
        <f t="shared" ref="L317" si="148">M317-K317</f>
        <v>52000</v>
      </c>
      <c r="M317" s="276">
        <v>52000</v>
      </c>
      <c r="N317" s="131">
        <v>0</v>
      </c>
    </row>
    <row r="318" spans="1:14" s="88" customFormat="1" x14ac:dyDescent="0.2">
      <c r="A318" s="173"/>
      <c r="B318" s="173"/>
      <c r="C318" s="173"/>
      <c r="D318" s="173"/>
      <c r="E318" s="173"/>
      <c r="F318" s="173"/>
      <c r="G318" s="173"/>
      <c r="H318" s="174"/>
      <c r="I318" s="178" t="s">
        <v>338</v>
      </c>
      <c r="J318" s="176"/>
      <c r="K318" s="176">
        <f>SUM(K321+K344+K348+K364)</f>
        <v>1914300</v>
      </c>
      <c r="L318" s="268">
        <f>SUM(L321+L344+L348+L364)</f>
        <v>96985</v>
      </c>
      <c r="M318" s="268">
        <f>SUM(M321+M344+M348+M364)</f>
        <v>2011285</v>
      </c>
      <c r="N318" s="177">
        <f>AVERAGE(M318/K318)*100</f>
        <v>105.06634278848665</v>
      </c>
    </row>
    <row r="319" spans="1:14" s="88" customFormat="1" x14ac:dyDescent="0.2">
      <c r="A319" s="173"/>
      <c r="B319" s="173"/>
      <c r="C319" s="173"/>
      <c r="D319" s="173"/>
      <c r="E319" s="173"/>
      <c r="F319" s="173"/>
      <c r="G319" s="173"/>
      <c r="H319" s="208" t="s">
        <v>111</v>
      </c>
      <c r="I319" s="178" t="s">
        <v>307</v>
      </c>
      <c r="J319" s="176"/>
      <c r="K319" s="176">
        <f t="shared" ref="K319" si="149">SUM(K322+K325+K330+K333+K336+K339)</f>
        <v>706000</v>
      </c>
      <c r="L319" s="268">
        <f>SUM(L322+L325+L330+L333+L336+L339)</f>
        <v>118440</v>
      </c>
      <c r="M319" s="268">
        <f>SUM(M322+M325+M330+M333+M336+M339)</f>
        <v>824440</v>
      </c>
      <c r="N319" s="177">
        <f t="shared" ref="N319:N320" si="150">AVERAGE(M319/K319)*100</f>
        <v>116.77620396600568</v>
      </c>
    </row>
    <row r="320" spans="1:14" s="88" customFormat="1" x14ac:dyDescent="0.2">
      <c r="A320" s="173"/>
      <c r="B320" s="173"/>
      <c r="C320" s="173"/>
      <c r="D320" s="173"/>
      <c r="E320" s="173"/>
      <c r="F320" s="173"/>
      <c r="G320" s="173"/>
      <c r="H320" s="208" t="s">
        <v>154</v>
      </c>
      <c r="I320" s="178" t="s">
        <v>339</v>
      </c>
      <c r="J320" s="176"/>
      <c r="K320" s="176">
        <f t="shared" ref="K320" si="151">SUM(K345+K349+K365+K370+K373+K376+K379)</f>
        <v>1208300</v>
      </c>
      <c r="L320" s="268">
        <f>SUM(L345+L349+L365+L370+L373+L376+L379)</f>
        <v>-21455</v>
      </c>
      <c r="M320" s="268">
        <f>SUM(M345+M349+M365+M370+M373+M376+M379)</f>
        <v>1186845</v>
      </c>
      <c r="N320" s="177">
        <f t="shared" si="150"/>
        <v>98.224364810063719</v>
      </c>
    </row>
    <row r="321" spans="1:14" s="88" customFormat="1" x14ac:dyDescent="0.2">
      <c r="A321" s="206">
        <v>1</v>
      </c>
      <c r="B321" s="199"/>
      <c r="C321" s="199"/>
      <c r="D321" s="199"/>
      <c r="E321" s="199" t="s">
        <v>91</v>
      </c>
      <c r="F321" s="199" t="s">
        <v>91</v>
      </c>
      <c r="G321" s="199" t="s">
        <v>91</v>
      </c>
      <c r="H321" s="200"/>
      <c r="I321" s="205" t="s">
        <v>175</v>
      </c>
      <c r="J321" s="202" t="s">
        <v>340</v>
      </c>
      <c r="K321" s="203">
        <f t="shared" ref="K321" si="152">SUM(K322+K325+K330+K333+K336+K339)</f>
        <v>706000</v>
      </c>
      <c r="L321" s="271">
        <f>SUM(L322+L325+L330+L333+L336+L339)</f>
        <v>118440</v>
      </c>
      <c r="M321" s="271">
        <f>SUM(M322+M325+M330+M333+M336+M339)</f>
        <v>824440</v>
      </c>
      <c r="N321" s="189">
        <f t="shared" ref="N321:N327" si="153">AVERAGE(M321/K321)*100</f>
        <v>116.77620396600568</v>
      </c>
    </row>
    <row r="322" spans="1:14" s="88" customFormat="1" x14ac:dyDescent="0.2">
      <c r="A322" s="179">
        <v>1</v>
      </c>
      <c r="B322" s="179"/>
      <c r="C322" s="179"/>
      <c r="D322" s="179"/>
      <c r="E322" s="179" t="s">
        <v>91</v>
      </c>
      <c r="F322" s="179" t="s">
        <v>91</v>
      </c>
      <c r="G322" s="179" t="s">
        <v>91</v>
      </c>
      <c r="H322" s="193" t="s">
        <v>477</v>
      </c>
      <c r="I322" s="193" t="s">
        <v>322</v>
      </c>
      <c r="J322" s="181" t="s">
        <v>341</v>
      </c>
      <c r="K322" s="182">
        <f t="shared" ref="K322:M323" si="154">SUM(K323)</f>
        <v>130000</v>
      </c>
      <c r="L322" s="270">
        <f t="shared" si="154"/>
        <v>0</v>
      </c>
      <c r="M322" s="270">
        <f t="shared" si="154"/>
        <v>130000</v>
      </c>
      <c r="N322" s="183">
        <f t="shared" si="153"/>
        <v>100</v>
      </c>
    </row>
    <row r="323" spans="1:14" s="88" customFormat="1" x14ac:dyDescent="0.2">
      <c r="A323" s="128"/>
      <c r="B323" s="128"/>
      <c r="C323" s="128"/>
      <c r="D323" s="128"/>
      <c r="E323" s="128" t="s">
        <v>64</v>
      </c>
      <c r="F323" s="128" t="s">
        <v>64</v>
      </c>
      <c r="G323" s="128" t="s">
        <v>64</v>
      </c>
      <c r="H323" s="129"/>
      <c r="I323" s="141">
        <v>38</v>
      </c>
      <c r="J323" s="137" t="s">
        <v>52</v>
      </c>
      <c r="K323" s="137">
        <f t="shared" si="154"/>
        <v>130000</v>
      </c>
      <c r="L323" s="147">
        <f t="shared" si="154"/>
        <v>0</v>
      </c>
      <c r="M323" s="147">
        <f t="shared" si="154"/>
        <v>130000</v>
      </c>
      <c r="N323" s="131">
        <f t="shared" si="153"/>
        <v>100</v>
      </c>
    </row>
    <row r="324" spans="1:14" s="88" customFormat="1" x14ac:dyDescent="0.2">
      <c r="A324" s="128">
        <v>1</v>
      </c>
      <c r="B324" s="128"/>
      <c r="C324" s="128"/>
      <c r="D324" s="128"/>
      <c r="E324" s="128" t="s">
        <v>64</v>
      </c>
      <c r="F324" s="128" t="s">
        <v>64</v>
      </c>
      <c r="G324" s="128" t="s">
        <v>64</v>
      </c>
      <c r="H324" s="129"/>
      <c r="I324" s="141">
        <v>381</v>
      </c>
      <c r="J324" s="137" t="s">
        <v>53</v>
      </c>
      <c r="K324" s="130">
        <v>130000</v>
      </c>
      <c r="L324" s="146">
        <f t="shared" ref="L324" si="155">M324-K324</f>
        <v>0</v>
      </c>
      <c r="M324" s="272">
        <v>130000</v>
      </c>
      <c r="N324" s="131">
        <f t="shared" si="153"/>
        <v>100</v>
      </c>
    </row>
    <row r="325" spans="1:14" s="88" customFormat="1" x14ac:dyDescent="0.2">
      <c r="A325" s="179">
        <v>1</v>
      </c>
      <c r="B325" s="179"/>
      <c r="C325" s="179"/>
      <c r="D325" s="179"/>
      <c r="E325" s="179" t="s">
        <v>91</v>
      </c>
      <c r="F325" s="179" t="s">
        <v>91</v>
      </c>
      <c r="G325" s="179" t="s">
        <v>91</v>
      </c>
      <c r="H325" s="193" t="s">
        <v>477</v>
      </c>
      <c r="I325" s="193" t="s">
        <v>323</v>
      </c>
      <c r="J325" s="181" t="s">
        <v>342</v>
      </c>
      <c r="K325" s="182">
        <f t="shared" ref="K325" si="156">SUM(K326+K328)</f>
        <v>256000</v>
      </c>
      <c r="L325" s="270">
        <f>SUM(L326+L328)</f>
        <v>18440</v>
      </c>
      <c r="M325" s="270">
        <f>SUM(M326+M328)</f>
        <v>274440</v>
      </c>
      <c r="N325" s="183">
        <f t="shared" si="153"/>
        <v>107.203125</v>
      </c>
    </row>
    <row r="326" spans="1:14" s="88" customFormat="1" x14ac:dyDescent="0.2">
      <c r="A326" s="135"/>
      <c r="B326" s="135"/>
      <c r="C326" s="135"/>
      <c r="D326" s="135"/>
      <c r="E326" s="135"/>
      <c r="F326" s="135"/>
      <c r="G326" s="135"/>
      <c r="H326" s="149"/>
      <c r="I326" s="141">
        <v>35</v>
      </c>
      <c r="J326" s="147" t="s">
        <v>48</v>
      </c>
      <c r="K326" s="137">
        <v>201000</v>
      </c>
      <c r="L326" s="147">
        <f>SUM(L327)</f>
        <v>8440</v>
      </c>
      <c r="M326" s="147">
        <f>SUM(M327)</f>
        <v>209440</v>
      </c>
      <c r="N326" s="131">
        <f t="shared" si="153"/>
        <v>104.19900497512438</v>
      </c>
    </row>
    <row r="327" spans="1:14" s="88" customFormat="1" x14ac:dyDescent="0.2">
      <c r="A327" s="135">
        <v>1</v>
      </c>
      <c r="B327" s="135"/>
      <c r="C327" s="135"/>
      <c r="D327" s="135"/>
      <c r="E327" s="135"/>
      <c r="F327" s="135"/>
      <c r="G327" s="135"/>
      <c r="H327" s="149"/>
      <c r="I327" s="141">
        <v>351</v>
      </c>
      <c r="J327" s="147" t="s">
        <v>486</v>
      </c>
      <c r="K327" s="137">
        <v>201000</v>
      </c>
      <c r="L327" s="146">
        <f t="shared" ref="L327" si="157">M327-K327</f>
        <v>8440</v>
      </c>
      <c r="M327" s="147">
        <v>209440</v>
      </c>
      <c r="N327" s="131">
        <f t="shared" si="153"/>
        <v>104.19900497512438</v>
      </c>
    </row>
    <row r="328" spans="1:14" s="88" customFormat="1" x14ac:dyDescent="0.2">
      <c r="A328" s="128"/>
      <c r="B328" s="128"/>
      <c r="C328" s="128"/>
      <c r="D328" s="128"/>
      <c r="E328" s="128" t="s">
        <v>64</v>
      </c>
      <c r="F328" s="128" t="s">
        <v>64</v>
      </c>
      <c r="G328" s="128" t="s">
        <v>64</v>
      </c>
      <c r="H328" s="129"/>
      <c r="I328" s="141">
        <v>38</v>
      </c>
      <c r="J328" s="137" t="s">
        <v>52</v>
      </c>
      <c r="K328" s="130">
        <v>55000</v>
      </c>
      <c r="L328" s="147">
        <f>SUM(L329)</f>
        <v>10000</v>
      </c>
      <c r="M328" s="147">
        <f>SUM(M329)</f>
        <v>65000</v>
      </c>
      <c r="N328" s="131">
        <f t="shared" ref="N328:N329" si="158">AVERAGE(M328/K328)*100</f>
        <v>118.18181818181819</v>
      </c>
    </row>
    <row r="329" spans="1:14" s="88" customFormat="1" x14ac:dyDescent="0.2">
      <c r="A329" s="128">
        <v>1</v>
      </c>
      <c r="B329" s="128"/>
      <c r="C329" s="128"/>
      <c r="D329" s="128"/>
      <c r="E329" s="128" t="s">
        <v>64</v>
      </c>
      <c r="F329" s="128" t="s">
        <v>64</v>
      </c>
      <c r="G329" s="128" t="s">
        <v>64</v>
      </c>
      <c r="H329" s="129"/>
      <c r="I329" s="141">
        <v>381</v>
      </c>
      <c r="J329" s="137" t="s">
        <v>53</v>
      </c>
      <c r="K329" s="132">
        <v>55000</v>
      </c>
      <c r="L329" s="146">
        <f t="shared" ref="L329" si="159">M329-K329</f>
        <v>10000</v>
      </c>
      <c r="M329" s="272">
        <v>65000</v>
      </c>
      <c r="N329" s="131">
        <f t="shared" si="158"/>
        <v>118.18181818181819</v>
      </c>
    </row>
    <row r="330" spans="1:14" s="88" customFormat="1" x14ac:dyDescent="0.2">
      <c r="A330" s="179">
        <v>1</v>
      </c>
      <c r="B330" s="179"/>
      <c r="C330" s="179"/>
      <c r="D330" s="179"/>
      <c r="E330" s="179" t="s">
        <v>91</v>
      </c>
      <c r="F330" s="179" t="s">
        <v>91</v>
      </c>
      <c r="G330" s="179" t="s">
        <v>91</v>
      </c>
      <c r="H330" s="193" t="s">
        <v>477</v>
      </c>
      <c r="I330" s="193" t="s">
        <v>326</v>
      </c>
      <c r="J330" s="181" t="s">
        <v>343</v>
      </c>
      <c r="K330" s="182">
        <f t="shared" ref="K330:M331" si="160">SUM(K331)</f>
        <v>60000</v>
      </c>
      <c r="L330" s="270">
        <f t="shared" si="160"/>
        <v>0</v>
      </c>
      <c r="M330" s="270">
        <f t="shared" si="160"/>
        <v>60000</v>
      </c>
      <c r="N330" s="183">
        <f t="shared" ref="N330:N339" si="161">AVERAGE(M330/K330)*100</f>
        <v>100</v>
      </c>
    </row>
    <row r="331" spans="1:14" s="88" customFormat="1" x14ac:dyDescent="0.2">
      <c r="A331" s="128"/>
      <c r="B331" s="128"/>
      <c r="C331" s="128"/>
      <c r="D331" s="128"/>
      <c r="E331" s="128" t="s">
        <v>64</v>
      </c>
      <c r="F331" s="128" t="s">
        <v>64</v>
      </c>
      <c r="G331" s="128" t="s">
        <v>64</v>
      </c>
      <c r="H331" s="129"/>
      <c r="I331" s="141">
        <v>38</v>
      </c>
      <c r="J331" s="137" t="s">
        <v>52</v>
      </c>
      <c r="K331" s="137">
        <f t="shared" si="160"/>
        <v>60000</v>
      </c>
      <c r="L331" s="147">
        <f t="shared" si="160"/>
        <v>0</v>
      </c>
      <c r="M331" s="147">
        <f t="shared" si="160"/>
        <v>60000</v>
      </c>
      <c r="N331" s="131">
        <f t="shared" si="161"/>
        <v>100</v>
      </c>
    </row>
    <row r="332" spans="1:14" s="88" customFormat="1" x14ac:dyDescent="0.2">
      <c r="A332" s="128">
        <v>1</v>
      </c>
      <c r="B332" s="128"/>
      <c r="C332" s="128"/>
      <c r="D332" s="128"/>
      <c r="E332" s="128" t="s">
        <v>64</v>
      </c>
      <c r="F332" s="128" t="s">
        <v>64</v>
      </c>
      <c r="G332" s="128" t="s">
        <v>64</v>
      </c>
      <c r="H332" s="129"/>
      <c r="I332" s="141">
        <v>381</v>
      </c>
      <c r="J332" s="137" t="s">
        <v>53</v>
      </c>
      <c r="K332" s="130">
        <v>60000</v>
      </c>
      <c r="L332" s="146">
        <f t="shared" ref="L332" si="162">M332-K332</f>
        <v>0</v>
      </c>
      <c r="M332" s="272">
        <v>60000</v>
      </c>
      <c r="N332" s="131">
        <f t="shared" si="161"/>
        <v>100</v>
      </c>
    </row>
    <row r="333" spans="1:14" s="88" customFormat="1" x14ac:dyDescent="0.2">
      <c r="A333" s="179">
        <v>1</v>
      </c>
      <c r="B333" s="179"/>
      <c r="C333" s="179"/>
      <c r="D333" s="179"/>
      <c r="E333" s="179" t="s">
        <v>91</v>
      </c>
      <c r="F333" s="179" t="s">
        <v>91</v>
      </c>
      <c r="G333" s="179" t="s">
        <v>91</v>
      </c>
      <c r="H333" s="193" t="s">
        <v>477</v>
      </c>
      <c r="I333" s="193" t="s">
        <v>327</v>
      </c>
      <c r="J333" s="181" t="s">
        <v>344</v>
      </c>
      <c r="K333" s="182">
        <v>40000</v>
      </c>
      <c r="L333" s="270">
        <f>SUM(L334)</f>
        <v>0</v>
      </c>
      <c r="M333" s="270">
        <f>SUM(M334)</f>
        <v>40000</v>
      </c>
      <c r="N333" s="183">
        <f t="shared" si="161"/>
        <v>100</v>
      </c>
    </row>
    <row r="334" spans="1:14" s="88" customFormat="1" x14ac:dyDescent="0.2">
      <c r="A334" s="128"/>
      <c r="B334" s="128"/>
      <c r="C334" s="128"/>
      <c r="D334" s="128"/>
      <c r="E334" s="128" t="s">
        <v>64</v>
      </c>
      <c r="F334" s="128" t="s">
        <v>64</v>
      </c>
      <c r="G334" s="128" t="s">
        <v>64</v>
      </c>
      <c r="H334" s="129"/>
      <c r="I334" s="141">
        <v>38</v>
      </c>
      <c r="J334" s="137" t="s">
        <v>52</v>
      </c>
      <c r="K334" s="130">
        <v>40000</v>
      </c>
      <c r="L334" s="147">
        <f>SUM(L335)</f>
        <v>0</v>
      </c>
      <c r="M334" s="147">
        <f>SUM(M335)</f>
        <v>40000</v>
      </c>
      <c r="N334" s="131">
        <f t="shared" si="161"/>
        <v>100</v>
      </c>
    </row>
    <row r="335" spans="1:14" s="88" customFormat="1" x14ac:dyDescent="0.2">
      <c r="A335" s="128">
        <v>1</v>
      </c>
      <c r="B335" s="128"/>
      <c r="C335" s="128"/>
      <c r="D335" s="128"/>
      <c r="E335" s="128" t="s">
        <v>64</v>
      </c>
      <c r="F335" s="128" t="s">
        <v>64</v>
      </c>
      <c r="G335" s="128" t="s">
        <v>64</v>
      </c>
      <c r="H335" s="129"/>
      <c r="I335" s="141">
        <v>381</v>
      </c>
      <c r="J335" s="137" t="s">
        <v>53</v>
      </c>
      <c r="K335" s="132">
        <v>40000</v>
      </c>
      <c r="L335" s="146">
        <f t="shared" ref="L335" si="163">M335-K335</f>
        <v>0</v>
      </c>
      <c r="M335" s="272">
        <v>40000</v>
      </c>
      <c r="N335" s="131">
        <f t="shared" si="161"/>
        <v>100</v>
      </c>
    </row>
    <row r="336" spans="1:14" s="88" customFormat="1" x14ac:dyDescent="0.2">
      <c r="A336" s="179">
        <v>1</v>
      </c>
      <c r="B336" s="179"/>
      <c r="C336" s="179"/>
      <c r="D336" s="179"/>
      <c r="E336" s="179" t="s">
        <v>91</v>
      </c>
      <c r="F336" s="179" t="s">
        <v>91</v>
      </c>
      <c r="G336" s="179" t="s">
        <v>91</v>
      </c>
      <c r="H336" s="193" t="s">
        <v>477</v>
      </c>
      <c r="I336" s="193" t="s">
        <v>345</v>
      </c>
      <c r="J336" s="181" t="s">
        <v>346</v>
      </c>
      <c r="K336" s="182">
        <v>20000</v>
      </c>
      <c r="L336" s="270">
        <f>SUM(L337)</f>
        <v>0</v>
      </c>
      <c r="M336" s="270">
        <f>SUM(M337)</f>
        <v>20000</v>
      </c>
      <c r="N336" s="183">
        <f t="shared" si="161"/>
        <v>100</v>
      </c>
    </row>
    <row r="337" spans="1:16" s="88" customFormat="1" x14ac:dyDescent="0.2">
      <c r="A337" s="128"/>
      <c r="B337" s="128"/>
      <c r="C337" s="128"/>
      <c r="D337" s="128"/>
      <c r="E337" s="128" t="s">
        <v>64</v>
      </c>
      <c r="F337" s="128" t="s">
        <v>64</v>
      </c>
      <c r="G337" s="128" t="s">
        <v>64</v>
      </c>
      <c r="H337" s="129"/>
      <c r="I337" s="141">
        <v>38</v>
      </c>
      <c r="J337" s="137" t="s">
        <v>52</v>
      </c>
      <c r="K337" s="130">
        <v>20000</v>
      </c>
      <c r="L337" s="147">
        <f>SUM(L338)</f>
        <v>0</v>
      </c>
      <c r="M337" s="147">
        <f>SUM(M338)</f>
        <v>20000</v>
      </c>
      <c r="N337" s="131">
        <f t="shared" si="161"/>
        <v>100</v>
      </c>
    </row>
    <row r="338" spans="1:16" s="88" customFormat="1" x14ac:dyDescent="0.2">
      <c r="A338" s="128">
        <v>1</v>
      </c>
      <c r="B338" s="128"/>
      <c r="C338" s="128"/>
      <c r="D338" s="128"/>
      <c r="E338" s="128" t="s">
        <v>64</v>
      </c>
      <c r="F338" s="128" t="s">
        <v>64</v>
      </c>
      <c r="G338" s="128" t="s">
        <v>64</v>
      </c>
      <c r="H338" s="129"/>
      <c r="I338" s="141">
        <v>381</v>
      </c>
      <c r="J338" s="137" t="s">
        <v>53</v>
      </c>
      <c r="K338" s="132">
        <v>20000</v>
      </c>
      <c r="L338" s="146">
        <f t="shared" ref="L338" si="164">M338-K338</f>
        <v>0</v>
      </c>
      <c r="M338" s="272">
        <v>20000</v>
      </c>
      <c r="N338" s="131">
        <f t="shared" si="161"/>
        <v>100</v>
      </c>
    </row>
    <row r="339" spans="1:16" s="88" customFormat="1" x14ac:dyDescent="0.2">
      <c r="A339" s="179">
        <v>1</v>
      </c>
      <c r="B339" s="179"/>
      <c r="C339" s="179"/>
      <c r="D339" s="179"/>
      <c r="E339" s="179" t="s">
        <v>91</v>
      </c>
      <c r="F339" s="179" t="s">
        <v>91</v>
      </c>
      <c r="G339" s="179" t="s">
        <v>91</v>
      </c>
      <c r="H339" s="193" t="s">
        <v>477</v>
      </c>
      <c r="I339" s="193" t="s">
        <v>347</v>
      </c>
      <c r="J339" s="181" t="s">
        <v>348</v>
      </c>
      <c r="K339" s="182">
        <f>SUM(K340+K342)</f>
        <v>200000</v>
      </c>
      <c r="L339" s="182">
        <f t="shared" ref="L339:M339" si="165">SUM(L340+L342)</f>
        <v>100000</v>
      </c>
      <c r="M339" s="182">
        <f t="shared" si="165"/>
        <v>300000</v>
      </c>
      <c r="N339" s="183">
        <f t="shared" si="161"/>
        <v>150</v>
      </c>
    </row>
    <row r="340" spans="1:16" s="138" customFormat="1" x14ac:dyDescent="0.2">
      <c r="A340" s="135"/>
      <c r="B340" s="135"/>
      <c r="C340" s="135"/>
      <c r="D340" s="135"/>
      <c r="E340" s="135"/>
      <c r="F340" s="135"/>
      <c r="G340" s="135"/>
      <c r="H340" s="149"/>
      <c r="I340" s="149" t="s">
        <v>470</v>
      </c>
      <c r="J340" s="137" t="s">
        <v>40</v>
      </c>
      <c r="K340" s="137">
        <f>SUM(K341)</f>
        <v>0</v>
      </c>
      <c r="L340" s="137">
        <f t="shared" ref="L340:M340" si="166">SUM(L341)</f>
        <v>130000</v>
      </c>
      <c r="M340" s="137">
        <f t="shared" si="166"/>
        <v>130000</v>
      </c>
      <c r="N340" s="131">
        <v>0</v>
      </c>
    </row>
    <row r="341" spans="1:16" s="138" customFormat="1" x14ac:dyDescent="0.2">
      <c r="A341" s="135">
        <v>1</v>
      </c>
      <c r="B341" s="135"/>
      <c r="C341" s="135"/>
      <c r="D341" s="135"/>
      <c r="E341" s="135"/>
      <c r="F341" s="135"/>
      <c r="G341" s="135"/>
      <c r="H341" s="149"/>
      <c r="I341" s="149" t="s">
        <v>497</v>
      </c>
      <c r="J341" s="137" t="s">
        <v>43</v>
      </c>
      <c r="K341" s="137">
        <v>0</v>
      </c>
      <c r="L341" s="146">
        <f t="shared" ref="L341" si="167">M341-K341</f>
        <v>130000</v>
      </c>
      <c r="M341" s="147">
        <v>130000</v>
      </c>
      <c r="N341" s="131">
        <v>0</v>
      </c>
    </row>
    <row r="342" spans="1:16" s="88" customFormat="1" x14ac:dyDescent="0.2">
      <c r="A342" s="128"/>
      <c r="B342" s="128"/>
      <c r="C342" s="128"/>
      <c r="D342" s="128"/>
      <c r="E342" s="128" t="s">
        <v>64</v>
      </c>
      <c r="F342" s="128" t="s">
        <v>64</v>
      </c>
      <c r="G342" s="128" t="s">
        <v>64</v>
      </c>
      <c r="H342" s="129"/>
      <c r="I342" s="141">
        <v>38</v>
      </c>
      <c r="J342" s="137" t="s">
        <v>52</v>
      </c>
      <c r="K342" s="137">
        <f>SUM(K343)</f>
        <v>200000</v>
      </c>
      <c r="L342" s="147">
        <f>SUM(L343)</f>
        <v>-30000</v>
      </c>
      <c r="M342" s="147">
        <f>SUM(M343)</f>
        <v>170000</v>
      </c>
      <c r="N342" s="131">
        <f t="shared" ref="N342:N347" si="168">AVERAGE(M342/K342)*100</f>
        <v>85</v>
      </c>
    </row>
    <row r="343" spans="1:16" s="88" customFormat="1" x14ac:dyDescent="0.2">
      <c r="A343" s="128">
        <v>1</v>
      </c>
      <c r="B343" s="128"/>
      <c r="C343" s="128"/>
      <c r="D343" s="128"/>
      <c r="E343" s="128" t="s">
        <v>64</v>
      </c>
      <c r="F343" s="128" t="s">
        <v>64</v>
      </c>
      <c r="G343" s="128" t="s">
        <v>64</v>
      </c>
      <c r="H343" s="129"/>
      <c r="I343" s="141">
        <v>381</v>
      </c>
      <c r="J343" s="137" t="s">
        <v>53</v>
      </c>
      <c r="K343" s="130">
        <v>200000</v>
      </c>
      <c r="L343" s="146">
        <f t="shared" ref="L343" si="169">M343-K343</f>
        <v>-30000</v>
      </c>
      <c r="M343" s="272">
        <v>170000</v>
      </c>
      <c r="N343" s="131">
        <f t="shared" si="168"/>
        <v>85</v>
      </c>
    </row>
    <row r="344" spans="1:16" s="88" customFormat="1" x14ac:dyDescent="0.2">
      <c r="A344" s="206">
        <v>1</v>
      </c>
      <c r="B344" s="199"/>
      <c r="C344" s="199"/>
      <c r="D344" s="199"/>
      <c r="E344" s="199" t="s">
        <v>91</v>
      </c>
      <c r="F344" s="199" t="s">
        <v>91</v>
      </c>
      <c r="G344" s="199" t="s">
        <v>91</v>
      </c>
      <c r="H344" s="200"/>
      <c r="I344" s="205" t="s">
        <v>349</v>
      </c>
      <c r="J344" s="202" t="s">
        <v>350</v>
      </c>
      <c r="K344" s="203">
        <f t="shared" ref="K344:M345" si="170">SUM(K345)</f>
        <v>20000</v>
      </c>
      <c r="L344" s="271">
        <f t="shared" si="170"/>
        <v>-19000</v>
      </c>
      <c r="M344" s="271">
        <f t="shared" si="170"/>
        <v>1000</v>
      </c>
      <c r="N344" s="189">
        <f t="shared" si="168"/>
        <v>5</v>
      </c>
    </row>
    <row r="345" spans="1:16" s="88" customFormat="1" x14ac:dyDescent="0.2">
      <c r="A345" s="179">
        <v>1</v>
      </c>
      <c r="B345" s="179"/>
      <c r="C345" s="179"/>
      <c r="D345" s="179"/>
      <c r="E345" s="179" t="s">
        <v>91</v>
      </c>
      <c r="F345" s="179" t="s">
        <v>91</v>
      </c>
      <c r="G345" s="179" t="s">
        <v>91</v>
      </c>
      <c r="H345" s="193" t="s">
        <v>157</v>
      </c>
      <c r="I345" s="193" t="s">
        <v>351</v>
      </c>
      <c r="J345" s="181" t="s">
        <v>352</v>
      </c>
      <c r="K345" s="182">
        <f t="shared" si="170"/>
        <v>20000</v>
      </c>
      <c r="L345" s="270">
        <f t="shared" si="170"/>
        <v>-19000</v>
      </c>
      <c r="M345" s="270">
        <f t="shared" si="170"/>
        <v>1000</v>
      </c>
      <c r="N345" s="183">
        <f t="shared" si="168"/>
        <v>5</v>
      </c>
    </row>
    <row r="346" spans="1:16" s="88" customFormat="1" x14ac:dyDescent="0.2">
      <c r="A346" s="128"/>
      <c r="B346" s="128"/>
      <c r="C346" s="128"/>
      <c r="D346" s="128"/>
      <c r="E346" s="128" t="s">
        <v>64</v>
      </c>
      <c r="F346" s="128" t="s">
        <v>64</v>
      </c>
      <c r="G346" s="128" t="s">
        <v>64</v>
      </c>
      <c r="H346" s="129"/>
      <c r="I346" s="141">
        <v>38</v>
      </c>
      <c r="J346" s="137" t="s">
        <v>52</v>
      </c>
      <c r="K346" s="137">
        <f>SUM(K347)</f>
        <v>20000</v>
      </c>
      <c r="L346" s="147">
        <f>SUM(L347)</f>
        <v>-19000</v>
      </c>
      <c r="M346" s="147">
        <f>SUM(M347)</f>
        <v>1000</v>
      </c>
      <c r="N346" s="131">
        <f t="shared" si="168"/>
        <v>5</v>
      </c>
    </row>
    <row r="347" spans="1:16" s="88" customFormat="1" x14ac:dyDescent="0.2">
      <c r="A347" s="128">
        <v>1</v>
      </c>
      <c r="B347" s="128"/>
      <c r="C347" s="128"/>
      <c r="D347" s="128"/>
      <c r="E347" s="128" t="s">
        <v>64</v>
      </c>
      <c r="F347" s="128" t="s">
        <v>64</v>
      </c>
      <c r="G347" s="128" t="s">
        <v>64</v>
      </c>
      <c r="H347" s="129"/>
      <c r="I347" s="141">
        <v>381</v>
      </c>
      <c r="J347" s="137" t="s">
        <v>53</v>
      </c>
      <c r="K347" s="130">
        <v>20000</v>
      </c>
      <c r="L347" s="146">
        <f t="shared" ref="L347" si="171">M347-K347</f>
        <v>-19000</v>
      </c>
      <c r="M347" s="272">
        <v>1000</v>
      </c>
      <c r="N347" s="131">
        <f t="shared" si="168"/>
        <v>5</v>
      </c>
    </row>
    <row r="348" spans="1:16" s="88" customFormat="1" x14ac:dyDescent="0.2">
      <c r="A348" s="173">
        <v>1</v>
      </c>
      <c r="B348" s="173">
        <v>2</v>
      </c>
      <c r="C348" s="173">
        <v>3</v>
      </c>
      <c r="D348" s="173">
        <v>4</v>
      </c>
      <c r="E348" s="173" t="s">
        <v>91</v>
      </c>
      <c r="F348" s="173" t="s">
        <v>91</v>
      </c>
      <c r="G348" s="173" t="s">
        <v>91</v>
      </c>
      <c r="H348" s="208" t="s">
        <v>154</v>
      </c>
      <c r="I348" s="178" t="s">
        <v>353</v>
      </c>
      <c r="J348" s="176"/>
      <c r="K348" s="176">
        <f>SUM(K349)</f>
        <v>512000</v>
      </c>
      <c r="L348" s="268">
        <f>SUM(L349)</f>
        <v>6045</v>
      </c>
      <c r="M348" s="268">
        <f>SUM(M349)</f>
        <v>518045</v>
      </c>
      <c r="N348" s="177">
        <f t="shared" ref="N348" si="172">AVERAGE(M348/K348)*100</f>
        <v>101.18066406249999</v>
      </c>
    </row>
    <row r="349" spans="1:16" s="121" customFormat="1" x14ac:dyDescent="0.2">
      <c r="A349" s="179">
        <v>1</v>
      </c>
      <c r="B349" s="179">
        <v>2</v>
      </c>
      <c r="C349" s="179">
        <v>3</v>
      </c>
      <c r="D349" s="179">
        <v>4</v>
      </c>
      <c r="E349" s="179" t="s">
        <v>91</v>
      </c>
      <c r="F349" s="179" t="s">
        <v>91</v>
      </c>
      <c r="G349" s="179" t="s">
        <v>91</v>
      </c>
      <c r="H349" s="193" t="s">
        <v>157</v>
      </c>
      <c r="I349" s="193" t="s">
        <v>354</v>
      </c>
      <c r="J349" s="181" t="s">
        <v>355</v>
      </c>
      <c r="K349" s="182">
        <f>SUM(K350+K354+K359+K361)</f>
        <v>512000</v>
      </c>
      <c r="L349" s="270">
        <f>SUM(L350+L354+L359+L361)</f>
        <v>6045</v>
      </c>
      <c r="M349" s="270">
        <f>SUM(M350+M354+M359+M361)</f>
        <v>518045</v>
      </c>
      <c r="N349" s="183">
        <f>AVERAGE(M349/K349)*100</f>
        <v>101.18066406249999</v>
      </c>
      <c r="P349" s="134"/>
    </row>
    <row r="350" spans="1:16" s="134" customFormat="1" x14ac:dyDescent="0.2">
      <c r="A350" s="135"/>
      <c r="B350" s="135"/>
      <c r="C350" s="135"/>
      <c r="D350" s="135"/>
      <c r="E350" s="135"/>
      <c r="F350" s="135"/>
      <c r="G350" s="135"/>
      <c r="H350" s="149"/>
      <c r="I350" s="149" t="s">
        <v>469</v>
      </c>
      <c r="J350" s="137" t="s">
        <v>36</v>
      </c>
      <c r="K350" s="137">
        <f>SUM(K351:K353)</f>
        <v>246500</v>
      </c>
      <c r="L350" s="147">
        <f>SUM(L351:L353)</f>
        <v>25860</v>
      </c>
      <c r="M350" s="147">
        <f>SUM(M351:M353)</f>
        <v>272360</v>
      </c>
      <c r="N350" s="131">
        <f>AVERAGE(M350/K350)*100</f>
        <v>110.49087221095336</v>
      </c>
    </row>
    <row r="351" spans="1:16" s="134" customFormat="1" x14ac:dyDescent="0.2">
      <c r="A351" s="135">
        <v>1</v>
      </c>
      <c r="B351" s="135"/>
      <c r="C351" s="135"/>
      <c r="D351" s="135"/>
      <c r="E351" s="135"/>
      <c r="F351" s="135"/>
      <c r="G351" s="135"/>
      <c r="H351" s="149"/>
      <c r="I351" s="149" t="s">
        <v>492</v>
      </c>
      <c r="J351" s="137" t="s">
        <v>37</v>
      </c>
      <c r="K351" s="137">
        <v>200000</v>
      </c>
      <c r="L351" s="146">
        <f t="shared" ref="L351:L353" si="173">M351-K351</f>
        <v>20000</v>
      </c>
      <c r="M351" s="147">
        <v>220000</v>
      </c>
      <c r="N351" s="131">
        <f>AVERAGE(M351/K351)*100</f>
        <v>110.00000000000001</v>
      </c>
    </row>
    <row r="352" spans="1:16" s="134" customFormat="1" x14ac:dyDescent="0.2">
      <c r="A352" s="135">
        <v>1</v>
      </c>
      <c r="B352" s="135"/>
      <c r="C352" s="135"/>
      <c r="D352" s="135"/>
      <c r="E352" s="135"/>
      <c r="F352" s="135"/>
      <c r="G352" s="135"/>
      <c r="H352" s="149"/>
      <c r="I352" s="149" t="s">
        <v>493</v>
      </c>
      <c r="J352" s="137" t="s">
        <v>38</v>
      </c>
      <c r="K352" s="137">
        <v>12000</v>
      </c>
      <c r="L352" s="146">
        <f t="shared" si="173"/>
        <v>2460</v>
      </c>
      <c r="M352" s="147">
        <v>14460</v>
      </c>
      <c r="N352" s="131">
        <f t="shared" ref="N352:N363" si="174">AVERAGE(M352/K352)*100</f>
        <v>120.5</v>
      </c>
    </row>
    <row r="353" spans="1:16" s="134" customFormat="1" x14ac:dyDescent="0.2">
      <c r="A353" s="135">
        <v>1</v>
      </c>
      <c r="B353" s="135"/>
      <c r="C353" s="135"/>
      <c r="D353" s="135"/>
      <c r="E353" s="135"/>
      <c r="F353" s="135"/>
      <c r="G353" s="135"/>
      <c r="H353" s="149"/>
      <c r="I353" s="149" t="s">
        <v>494</v>
      </c>
      <c r="J353" s="137" t="s">
        <v>39</v>
      </c>
      <c r="K353" s="137">
        <v>34500</v>
      </c>
      <c r="L353" s="146">
        <f t="shared" si="173"/>
        <v>3400</v>
      </c>
      <c r="M353" s="147">
        <v>37900</v>
      </c>
      <c r="N353" s="131">
        <f t="shared" si="174"/>
        <v>109.85507246376811</v>
      </c>
    </row>
    <row r="354" spans="1:16" s="134" customFormat="1" x14ac:dyDescent="0.2">
      <c r="A354" s="135"/>
      <c r="B354" s="135"/>
      <c r="C354" s="135"/>
      <c r="D354" s="135"/>
      <c r="E354" s="135"/>
      <c r="F354" s="135"/>
      <c r="G354" s="135"/>
      <c r="H354" s="149"/>
      <c r="I354" s="149" t="s">
        <v>470</v>
      </c>
      <c r="J354" s="137" t="s">
        <v>40</v>
      </c>
      <c r="K354" s="137">
        <f>SUM(K355:K358)</f>
        <v>143500</v>
      </c>
      <c r="L354" s="147">
        <f>SUM(L355:L358)</f>
        <v>-26300</v>
      </c>
      <c r="M354" s="147">
        <f>SUM(M355:M358)</f>
        <v>117200</v>
      </c>
      <c r="N354" s="131">
        <f t="shared" si="174"/>
        <v>81.672473867595812</v>
      </c>
    </row>
    <row r="355" spans="1:16" s="134" customFormat="1" x14ac:dyDescent="0.2">
      <c r="A355" s="135">
        <v>1</v>
      </c>
      <c r="B355" s="135"/>
      <c r="C355" s="135"/>
      <c r="D355" s="135"/>
      <c r="E355" s="135"/>
      <c r="F355" s="135"/>
      <c r="G355" s="135"/>
      <c r="H355" s="149"/>
      <c r="I355" s="149" t="s">
        <v>495</v>
      </c>
      <c r="J355" s="137" t="s">
        <v>41</v>
      </c>
      <c r="K355" s="137">
        <v>26000</v>
      </c>
      <c r="L355" s="146">
        <f t="shared" ref="L355:L358" si="175">M355-K355</f>
        <v>-2000</v>
      </c>
      <c r="M355" s="147">
        <v>24000</v>
      </c>
      <c r="N355" s="131">
        <f t="shared" si="174"/>
        <v>92.307692307692307</v>
      </c>
    </row>
    <row r="356" spans="1:16" s="134" customFormat="1" x14ac:dyDescent="0.2">
      <c r="A356" s="135">
        <v>1</v>
      </c>
      <c r="B356" s="135"/>
      <c r="C356" s="135"/>
      <c r="D356" s="135"/>
      <c r="E356" s="135"/>
      <c r="F356" s="135"/>
      <c r="G356" s="135"/>
      <c r="H356" s="149"/>
      <c r="I356" s="149" t="s">
        <v>496</v>
      </c>
      <c r="J356" s="137" t="s">
        <v>42</v>
      </c>
      <c r="K356" s="137">
        <v>61000</v>
      </c>
      <c r="L356" s="146">
        <f t="shared" si="175"/>
        <v>-21600</v>
      </c>
      <c r="M356" s="147">
        <v>39400</v>
      </c>
      <c r="N356" s="131">
        <f t="shared" si="174"/>
        <v>64.590163934426229</v>
      </c>
    </row>
    <row r="357" spans="1:16" s="134" customFormat="1" x14ac:dyDescent="0.2">
      <c r="A357" s="135">
        <v>1</v>
      </c>
      <c r="B357" s="135">
        <v>2</v>
      </c>
      <c r="C357" s="135"/>
      <c r="D357" s="135"/>
      <c r="E357" s="135"/>
      <c r="F357" s="135"/>
      <c r="G357" s="135"/>
      <c r="H357" s="149"/>
      <c r="I357" s="149" t="s">
        <v>497</v>
      </c>
      <c r="J357" s="137" t="s">
        <v>43</v>
      </c>
      <c r="K357" s="137">
        <v>47500</v>
      </c>
      <c r="L357" s="146">
        <f t="shared" si="175"/>
        <v>2300</v>
      </c>
      <c r="M357" s="147">
        <v>49800</v>
      </c>
      <c r="N357" s="131">
        <f t="shared" si="174"/>
        <v>104.84210526315789</v>
      </c>
    </row>
    <row r="358" spans="1:16" s="134" customFormat="1" x14ac:dyDescent="0.2">
      <c r="A358" s="135"/>
      <c r="B358" s="135">
        <v>2</v>
      </c>
      <c r="C358" s="135"/>
      <c r="D358" s="135"/>
      <c r="E358" s="135"/>
      <c r="F358" s="135"/>
      <c r="G358" s="135"/>
      <c r="H358" s="149"/>
      <c r="I358" s="149" t="s">
        <v>481</v>
      </c>
      <c r="J358" s="137" t="s">
        <v>45</v>
      </c>
      <c r="K358" s="137">
        <v>9000</v>
      </c>
      <c r="L358" s="146">
        <f t="shared" si="175"/>
        <v>-5000</v>
      </c>
      <c r="M358" s="147">
        <v>4000</v>
      </c>
      <c r="N358" s="131">
        <f t="shared" si="174"/>
        <v>44.444444444444443</v>
      </c>
    </row>
    <row r="359" spans="1:16" s="134" customFormat="1" x14ac:dyDescent="0.2">
      <c r="A359" s="135"/>
      <c r="B359" s="135"/>
      <c r="C359" s="135"/>
      <c r="D359" s="135"/>
      <c r="E359" s="135"/>
      <c r="F359" s="135"/>
      <c r="G359" s="135"/>
      <c r="H359" s="149"/>
      <c r="I359" s="149" t="s">
        <v>471</v>
      </c>
      <c r="J359" s="137" t="s">
        <v>46</v>
      </c>
      <c r="K359" s="137">
        <f>SUM(K360)</f>
        <v>2000</v>
      </c>
      <c r="L359" s="147">
        <f>SUM(L360)</f>
        <v>510</v>
      </c>
      <c r="M359" s="147">
        <f>SUM(M360)</f>
        <v>2510</v>
      </c>
      <c r="N359" s="131">
        <f t="shared" si="174"/>
        <v>125.49999999999999</v>
      </c>
    </row>
    <row r="360" spans="1:16" s="134" customFormat="1" x14ac:dyDescent="0.2">
      <c r="A360" s="135">
        <v>1</v>
      </c>
      <c r="B360" s="135"/>
      <c r="C360" s="135"/>
      <c r="D360" s="135"/>
      <c r="E360" s="135"/>
      <c r="F360" s="135"/>
      <c r="G360" s="135"/>
      <c r="H360" s="149"/>
      <c r="I360" s="149" t="s">
        <v>500</v>
      </c>
      <c r="J360" s="137" t="s">
        <v>47</v>
      </c>
      <c r="K360" s="137">
        <v>2000</v>
      </c>
      <c r="L360" s="146">
        <f t="shared" ref="L360" si="176">M360-K360</f>
        <v>510</v>
      </c>
      <c r="M360" s="147">
        <v>2510</v>
      </c>
      <c r="N360" s="131">
        <f t="shared" si="174"/>
        <v>125.49999999999999</v>
      </c>
    </row>
    <row r="361" spans="1:16" s="134" customFormat="1" x14ac:dyDescent="0.2">
      <c r="A361" s="135"/>
      <c r="B361" s="135"/>
      <c r="C361" s="135"/>
      <c r="D361" s="135"/>
      <c r="E361" s="135"/>
      <c r="F361" s="135"/>
      <c r="G361" s="135"/>
      <c r="H361" s="149"/>
      <c r="I361" s="141">
        <v>42</v>
      </c>
      <c r="J361" s="147" t="s">
        <v>58</v>
      </c>
      <c r="K361" s="137">
        <f>SUM(K362:K363)</f>
        <v>120000</v>
      </c>
      <c r="L361" s="147">
        <f>SUM(L362:L363)</f>
        <v>5975</v>
      </c>
      <c r="M361" s="147">
        <f>SUM(M362:M363)</f>
        <v>125975</v>
      </c>
      <c r="N361" s="131">
        <f t="shared" si="174"/>
        <v>104.97916666666667</v>
      </c>
    </row>
    <row r="362" spans="1:16" s="134" customFormat="1" x14ac:dyDescent="0.2">
      <c r="A362" s="135"/>
      <c r="B362" s="135"/>
      <c r="C362" s="135"/>
      <c r="D362" s="135">
        <v>4</v>
      </c>
      <c r="E362" s="135"/>
      <c r="F362" s="135"/>
      <c r="G362" s="135"/>
      <c r="H362" s="149"/>
      <c r="I362" s="141">
        <v>422</v>
      </c>
      <c r="J362" s="151" t="s">
        <v>483</v>
      </c>
      <c r="K362" s="137">
        <v>10000</v>
      </c>
      <c r="L362" s="146">
        <f t="shared" ref="L362:L363" si="177">M362-K362</f>
        <v>4975</v>
      </c>
      <c r="M362" s="147">
        <v>14975</v>
      </c>
      <c r="N362" s="131">
        <f t="shared" si="174"/>
        <v>149.75</v>
      </c>
    </row>
    <row r="363" spans="1:16" s="134" customFormat="1" x14ac:dyDescent="0.2">
      <c r="A363" s="135"/>
      <c r="B363" s="135"/>
      <c r="C363" s="135">
        <v>3</v>
      </c>
      <c r="D363" s="135">
        <v>4</v>
      </c>
      <c r="E363" s="135"/>
      <c r="F363" s="135"/>
      <c r="G363" s="135"/>
      <c r="H363" s="149"/>
      <c r="I363" s="149" t="s">
        <v>498</v>
      </c>
      <c r="J363" s="150" t="s">
        <v>499</v>
      </c>
      <c r="K363" s="137">
        <v>110000</v>
      </c>
      <c r="L363" s="146">
        <f t="shared" si="177"/>
        <v>1000</v>
      </c>
      <c r="M363" s="147">
        <v>111000</v>
      </c>
      <c r="N363" s="131">
        <f t="shared" si="174"/>
        <v>100.90909090909091</v>
      </c>
    </row>
    <row r="364" spans="1:16" s="88" customFormat="1" x14ac:dyDescent="0.2">
      <c r="A364" s="206">
        <v>1</v>
      </c>
      <c r="B364" s="199"/>
      <c r="C364" s="199"/>
      <c r="D364" s="199"/>
      <c r="E364" s="199" t="s">
        <v>91</v>
      </c>
      <c r="F364" s="199" t="s">
        <v>91</v>
      </c>
      <c r="G364" s="199" t="s">
        <v>91</v>
      </c>
      <c r="H364" s="200"/>
      <c r="I364" s="205" t="s">
        <v>356</v>
      </c>
      <c r="J364" s="202" t="s">
        <v>357</v>
      </c>
      <c r="K364" s="203">
        <f t="shared" ref="K364" si="178">SUM(K365+K370+K373+K376+K379)</f>
        <v>676300</v>
      </c>
      <c r="L364" s="271">
        <f>SUM(L365+L370+L373+L376+L379)</f>
        <v>-8500</v>
      </c>
      <c r="M364" s="271">
        <f>SUM(M365+M370+M373+M376+M379)</f>
        <v>667800</v>
      </c>
      <c r="N364" s="189">
        <f>AVERAGE(M364/K364)*100</f>
        <v>98.743161318941304</v>
      </c>
      <c r="P364" s="138"/>
    </row>
    <row r="365" spans="1:16" s="88" customFormat="1" x14ac:dyDescent="0.2">
      <c r="A365" s="179">
        <v>1</v>
      </c>
      <c r="B365" s="179"/>
      <c r="C365" s="179"/>
      <c r="D365" s="179"/>
      <c r="E365" s="179" t="s">
        <v>91</v>
      </c>
      <c r="F365" s="179" t="s">
        <v>91</v>
      </c>
      <c r="G365" s="179" t="s">
        <v>91</v>
      </c>
      <c r="H365" s="193" t="s">
        <v>157</v>
      </c>
      <c r="I365" s="193" t="s">
        <v>358</v>
      </c>
      <c r="J365" s="181" t="s">
        <v>359</v>
      </c>
      <c r="K365" s="182">
        <f t="shared" ref="K365" si="179">SUM(K366+K368)</f>
        <v>484300</v>
      </c>
      <c r="L365" s="270">
        <f>SUM(L366+L368)</f>
        <v>-10000</v>
      </c>
      <c r="M365" s="270">
        <f>SUM(M366+M368)</f>
        <v>474300</v>
      </c>
      <c r="N365" s="183">
        <f>AVERAGE(M365/K365)*100</f>
        <v>97.935164154449723</v>
      </c>
      <c r="P365" s="138"/>
    </row>
    <row r="366" spans="1:16" s="88" customFormat="1" x14ac:dyDescent="0.2">
      <c r="A366" s="128"/>
      <c r="B366" s="128"/>
      <c r="C366" s="128"/>
      <c r="D366" s="128"/>
      <c r="E366" s="128" t="s">
        <v>64</v>
      </c>
      <c r="F366" s="128" t="s">
        <v>64</v>
      </c>
      <c r="G366" s="128" t="s">
        <v>64</v>
      </c>
      <c r="H366" s="129"/>
      <c r="I366" s="141">
        <v>32</v>
      </c>
      <c r="J366" s="147" t="s">
        <v>40</v>
      </c>
      <c r="K366" s="130">
        <f>SUM(K367)</f>
        <v>22500</v>
      </c>
      <c r="L366" s="272">
        <f>SUM(L367)</f>
        <v>-10000</v>
      </c>
      <c r="M366" s="272">
        <f>SUM(M367)</f>
        <v>12500</v>
      </c>
      <c r="N366" s="131">
        <f>AVERAGE(M366/K366)*100</f>
        <v>55.555555555555557</v>
      </c>
      <c r="P366" s="138"/>
    </row>
    <row r="367" spans="1:16" s="88" customFormat="1" x14ac:dyDescent="0.2">
      <c r="A367" s="128">
        <v>1</v>
      </c>
      <c r="B367" s="128"/>
      <c r="C367" s="128"/>
      <c r="D367" s="128"/>
      <c r="E367" s="128" t="s">
        <v>64</v>
      </c>
      <c r="F367" s="128" t="s">
        <v>64</v>
      </c>
      <c r="G367" s="128" t="s">
        <v>64</v>
      </c>
      <c r="H367" s="129"/>
      <c r="I367" s="141">
        <v>323</v>
      </c>
      <c r="J367" s="137" t="s">
        <v>43</v>
      </c>
      <c r="K367" s="130">
        <v>22500</v>
      </c>
      <c r="L367" s="146">
        <f t="shared" ref="L367" si="180">M367-K367</f>
        <v>-10000</v>
      </c>
      <c r="M367" s="272">
        <v>12500</v>
      </c>
      <c r="N367" s="131">
        <f>AVERAGE(M367/K367)*100</f>
        <v>55.555555555555557</v>
      </c>
      <c r="P367" s="138"/>
    </row>
    <row r="368" spans="1:16" s="88" customFormat="1" x14ac:dyDescent="0.2">
      <c r="A368" s="128"/>
      <c r="B368" s="128"/>
      <c r="C368" s="128"/>
      <c r="D368" s="128"/>
      <c r="E368" s="128"/>
      <c r="F368" s="128"/>
      <c r="G368" s="128"/>
      <c r="H368" s="129"/>
      <c r="I368" s="141">
        <v>41</v>
      </c>
      <c r="J368" s="151" t="s">
        <v>489</v>
      </c>
      <c r="K368" s="142">
        <v>461800</v>
      </c>
      <c r="L368" s="272">
        <f>SUM(L369)</f>
        <v>0</v>
      </c>
      <c r="M368" s="272">
        <f>SUM(M369)</f>
        <v>461800</v>
      </c>
      <c r="N368" s="131">
        <f t="shared" ref="N368:N369" si="181">AVERAGE(M368/K368)*100</f>
        <v>100</v>
      </c>
      <c r="P368" s="138"/>
    </row>
    <row r="369" spans="1:16" s="88" customFormat="1" x14ac:dyDescent="0.2">
      <c r="A369" s="128">
        <v>1</v>
      </c>
      <c r="B369" s="128"/>
      <c r="C369" s="128"/>
      <c r="D369" s="128"/>
      <c r="E369" s="128"/>
      <c r="F369" s="128"/>
      <c r="G369" s="128"/>
      <c r="H369" s="129"/>
      <c r="I369" s="141">
        <v>412</v>
      </c>
      <c r="J369" s="151" t="s">
        <v>501</v>
      </c>
      <c r="K369" s="132">
        <v>461800</v>
      </c>
      <c r="L369" s="146">
        <f t="shared" ref="L369" si="182">M369-K369</f>
        <v>0</v>
      </c>
      <c r="M369" s="272">
        <v>461800</v>
      </c>
      <c r="N369" s="131">
        <f t="shared" si="181"/>
        <v>100</v>
      </c>
      <c r="P369" s="138"/>
    </row>
    <row r="370" spans="1:16" s="88" customFormat="1" x14ac:dyDescent="0.2">
      <c r="A370" s="179">
        <v>1</v>
      </c>
      <c r="B370" s="179"/>
      <c r="C370" s="179"/>
      <c r="D370" s="179"/>
      <c r="E370" s="179" t="s">
        <v>91</v>
      </c>
      <c r="F370" s="179" t="s">
        <v>91</v>
      </c>
      <c r="G370" s="179" t="s">
        <v>91</v>
      </c>
      <c r="H370" s="193" t="s">
        <v>157</v>
      </c>
      <c r="I370" s="193" t="s">
        <v>360</v>
      </c>
      <c r="J370" s="181" t="s">
        <v>361</v>
      </c>
      <c r="K370" s="182">
        <v>52000</v>
      </c>
      <c r="L370" s="270">
        <f>SUM(L371)</f>
        <v>5000</v>
      </c>
      <c r="M370" s="270">
        <f>SUM(M371)</f>
        <v>57000</v>
      </c>
      <c r="N370" s="183">
        <f t="shared" ref="N370:N382" si="183">AVERAGE(M370/K370)*100</f>
        <v>109.61538461538463</v>
      </c>
    </row>
    <row r="371" spans="1:16" s="88" customFormat="1" x14ac:dyDescent="0.2">
      <c r="A371" s="128"/>
      <c r="B371" s="128"/>
      <c r="C371" s="128"/>
      <c r="D371" s="128"/>
      <c r="E371" s="128" t="s">
        <v>64</v>
      </c>
      <c r="F371" s="128" t="s">
        <v>64</v>
      </c>
      <c r="G371" s="128" t="s">
        <v>64</v>
      </c>
      <c r="H371" s="129"/>
      <c r="I371" s="141">
        <v>35</v>
      </c>
      <c r="J371" s="147" t="s">
        <v>48</v>
      </c>
      <c r="K371" s="130">
        <v>52000</v>
      </c>
      <c r="L371" s="272">
        <f>SUM(L372)</f>
        <v>5000</v>
      </c>
      <c r="M371" s="272">
        <f>SUM(M372)</f>
        <v>57000</v>
      </c>
      <c r="N371" s="131">
        <f t="shared" si="183"/>
        <v>109.61538461538463</v>
      </c>
    </row>
    <row r="372" spans="1:16" s="88" customFormat="1" x14ac:dyDescent="0.2">
      <c r="A372" s="128">
        <v>1</v>
      </c>
      <c r="B372" s="128"/>
      <c r="C372" s="128"/>
      <c r="D372" s="128"/>
      <c r="E372" s="128" t="s">
        <v>64</v>
      </c>
      <c r="F372" s="128" t="s">
        <v>64</v>
      </c>
      <c r="G372" s="128" t="s">
        <v>64</v>
      </c>
      <c r="H372" s="129"/>
      <c r="I372" s="141">
        <v>351</v>
      </c>
      <c r="J372" s="147" t="s">
        <v>486</v>
      </c>
      <c r="K372" s="132">
        <v>52000</v>
      </c>
      <c r="L372" s="146">
        <f t="shared" ref="L372" si="184">M372-K372</f>
        <v>5000</v>
      </c>
      <c r="M372" s="272">
        <v>57000</v>
      </c>
      <c r="N372" s="131">
        <f t="shared" si="183"/>
        <v>109.61538461538463</v>
      </c>
    </row>
    <row r="373" spans="1:16" s="88" customFormat="1" x14ac:dyDescent="0.2">
      <c r="A373" s="179">
        <v>1</v>
      </c>
      <c r="B373" s="179"/>
      <c r="C373" s="179"/>
      <c r="D373" s="179"/>
      <c r="E373" s="179" t="s">
        <v>91</v>
      </c>
      <c r="F373" s="179" t="s">
        <v>91</v>
      </c>
      <c r="G373" s="179" t="s">
        <v>91</v>
      </c>
      <c r="H373" s="193" t="s">
        <v>157</v>
      </c>
      <c r="I373" s="193" t="s">
        <v>362</v>
      </c>
      <c r="J373" s="181" t="s">
        <v>363</v>
      </c>
      <c r="K373" s="182">
        <f t="shared" ref="K373:M374" si="185">SUM(K374)</f>
        <v>30000</v>
      </c>
      <c r="L373" s="270">
        <f t="shared" si="185"/>
        <v>2000</v>
      </c>
      <c r="M373" s="270">
        <f t="shared" si="185"/>
        <v>32000</v>
      </c>
      <c r="N373" s="183">
        <f t="shared" si="183"/>
        <v>106.66666666666667</v>
      </c>
    </row>
    <row r="374" spans="1:16" s="88" customFormat="1" x14ac:dyDescent="0.2">
      <c r="A374" s="128"/>
      <c r="B374" s="128"/>
      <c r="C374" s="128"/>
      <c r="D374" s="128"/>
      <c r="E374" s="128" t="s">
        <v>64</v>
      </c>
      <c r="F374" s="128" t="s">
        <v>64</v>
      </c>
      <c r="G374" s="128" t="s">
        <v>64</v>
      </c>
      <c r="H374" s="129"/>
      <c r="I374" s="141">
        <v>32</v>
      </c>
      <c r="J374" s="147" t="s">
        <v>40</v>
      </c>
      <c r="K374" s="130">
        <f t="shared" si="185"/>
        <v>30000</v>
      </c>
      <c r="L374" s="272">
        <f t="shared" si="185"/>
        <v>2000</v>
      </c>
      <c r="M374" s="272">
        <f t="shared" si="185"/>
        <v>32000</v>
      </c>
      <c r="N374" s="131">
        <f t="shared" si="183"/>
        <v>106.66666666666667</v>
      </c>
    </row>
    <row r="375" spans="1:16" s="88" customFormat="1" x14ac:dyDescent="0.2">
      <c r="A375" s="128">
        <v>1</v>
      </c>
      <c r="B375" s="128"/>
      <c r="C375" s="128"/>
      <c r="D375" s="128"/>
      <c r="E375" s="128" t="s">
        <v>64</v>
      </c>
      <c r="F375" s="128" t="s">
        <v>64</v>
      </c>
      <c r="G375" s="128" t="s">
        <v>64</v>
      </c>
      <c r="H375" s="129"/>
      <c r="I375" s="141">
        <v>323</v>
      </c>
      <c r="J375" s="137" t="s">
        <v>43</v>
      </c>
      <c r="K375" s="130">
        <v>30000</v>
      </c>
      <c r="L375" s="146">
        <f t="shared" ref="L375" si="186">M375-K375</f>
        <v>2000</v>
      </c>
      <c r="M375" s="272">
        <v>32000</v>
      </c>
      <c r="N375" s="131">
        <f t="shared" si="183"/>
        <v>106.66666666666667</v>
      </c>
    </row>
    <row r="376" spans="1:16" s="88" customFormat="1" x14ac:dyDescent="0.2">
      <c r="A376" s="179">
        <v>1</v>
      </c>
      <c r="B376" s="179"/>
      <c r="C376" s="179"/>
      <c r="D376" s="179"/>
      <c r="E376" s="179" t="s">
        <v>91</v>
      </c>
      <c r="F376" s="179" t="s">
        <v>91</v>
      </c>
      <c r="G376" s="179" t="s">
        <v>91</v>
      </c>
      <c r="H376" s="193" t="s">
        <v>157</v>
      </c>
      <c r="I376" s="193" t="s">
        <v>364</v>
      </c>
      <c r="J376" s="181" t="s">
        <v>365</v>
      </c>
      <c r="K376" s="182">
        <f t="shared" ref="K376:M377" si="187">SUM(K377)</f>
        <v>10000</v>
      </c>
      <c r="L376" s="270">
        <f t="shared" si="187"/>
        <v>-5500</v>
      </c>
      <c r="M376" s="270">
        <f t="shared" si="187"/>
        <v>4500</v>
      </c>
      <c r="N376" s="183">
        <f t="shared" si="183"/>
        <v>45</v>
      </c>
    </row>
    <row r="377" spans="1:16" s="88" customFormat="1" x14ac:dyDescent="0.2">
      <c r="A377" s="128" t="s">
        <v>64</v>
      </c>
      <c r="B377" s="128" t="s">
        <v>64</v>
      </c>
      <c r="C377" s="128" t="s">
        <v>64</v>
      </c>
      <c r="D377" s="128" t="s">
        <v>64</v>
      </c>
      <c r="E377" s="128" t="s">
        <v>64</v>
      </c>
      <c r="F377" s="128" t="s">
        <v>64</v>
      </c>
      <c r="G377" s="128" t="s">
        <v>64</v>
      </c>
      <c r="H377" s="129"/>
      <c r="I377" s="141">
        <v>38</v>
      </c>
      <c r="J377" s="137" t="s">
        <v>52</v>
      </c>
      <c r="K377" s="130">
        <f t="shared" si="187"/>
        <v>10000</v>
      </c>
      <c r="L377" s="272">
        <f t="shared" si="187"/>
        <v>-5500</v>
      </c>
      <c r="M377" s="272">
        <f t="shared" si="187"/>
        <v>4500</v>
      </c>
      <c r="N377" s="131">
        <f t="shared" si="183"/>
        <v>45</v>
      </c>
    </row>
    <row r="378" spans="1:16" s="88" customFormat="1" x14ac:dyDescent="0.2">
      <c r="A378" s="128">
        <v>1</v>
      </c>
      <c r="B378" s="128"/>
      <c r="C378" s="128"/>
      <c r="D378" s="128"/>
      <c r="E378" s="128" t="s">
        <v>64</v>
      </c>
      <c r="F378" s="128" t="s">
        <v>64</v>
      </c>
      <c r="G378" s="128" t="s">
        <v>64</v>
      </c>
      <c r="H378" s="129"/>
      <c r="I378" s="141">
        <v>381</v>
      </c>
      <c r="J378" s="137" t="s">
        <v>53</v>
      </c>
      <c r="K378" s="130">
        <v>10000</v>
      </c>
      <c r="L378" s="146">
        <f t="shared" ref="L378" si="188">M378-K378</f>
        <v>-5500</v>
      </c>
      <c r="M378" s="272">
        <v>4500</v>
      </c>
      <c r="N378" s="131">
        <f t="shared" si="183"/>
        <v>45</v>
      </c>
    </row>
    <row r="379" spans="1:16" s="88" customFormat="1" x14ac:dyDescent="0.2">
      <c r="A379" s="179">
        <v>1</v>
      </c>
      <c r="B379" s="179"/>
      <c r="C379" s="179"/>
      <c r="D379" s="179"/>
      <c r="E379" s="179" t="s">
        <v>91</v>
      </c>
      <c r="F379" s="179" t="s">
        <v>91</v>
      </c>
      <c r="G379" s="179" t="s">
        <v>91</v>
      </c>
      <c r="H379" s="193" t="s">
        <v>157</v>
      </c>
      <c r="I379" s="193" t="s">
        <v>366</v>
      </c>
      <c r="J379" s="181" t="s">
        <v>367</v>
      </c>
      <c r="K379" s="182">
        <f t="shared" ref="K379:M380" si="189">SUM(K380)</f>
        <v>100000</v>
      </c>
      <c r="L379" s="270">
        <f t="shared" si="189"/>
        <v>0</v>
      </c>
      <c r="M379" s="270">
        <f t="shared" si="189"/>
        <v>100000</v>
      </c>
      <c r="N379" s="183">
        <f t="shared" si="183"/>
        <v>100</v>
      </c>
    </row>
    <row r="380" spans="1:16" s="88" customFormat="1" x14ac:dyDescent="0.2">
      <c r="A380" s="128"/>
      <c r="B380" s="128"/>
      <c r="C380" s="128"/>
      <c r="D380" s="128"/>
      <c r="E380" s="128" t="s">
        <v>64</v>
      </c>
      <c r="F380" s="128" t="s">
        <v>64</v>
      </c>
      <c r="G380" s="128" t="s">
        <v>64</v>
      </c>
      <c r="H380" s="129"/>
      <c r="I380" s="141">
        <v>38</v>
      </c>
      <c r="J380" s="137" t="s">
        <v>52</v>
      </c>
      <c r="K380" s="130">
        <f t="shared" si="189"/>
        <v>100000</v>
      </c>
      <c r="L380" s="272">
        <f t="shared" si="189"/>
        <v>0</v>
      </c>
      <c r="M380" s="272">
        <f t="shared" si="189"/>
        <v>100000</v>
      </c>
      <c r="N380" s="131">
        <f t="shared" si="183"/>
        <v>100</v>
      </c>
    </row>
    <row r="381" spans="1:16" s="88" customFormat="1" x14ac:dyDescent="0.2">
      <c r="A381" s="128">
        <v>1</v>
      </c>
      <c r="B381" s="128"/>
      <c r="C381" s="128"/>
      <c r="D381" s="128"/>
      <c r="E381" s="128" t="s">
        <v>64</v>
      </c>
      <c r="F381" s="128" t="s">
        <v>64</v>
      </c>
      <c r="G381" s="128" t="s">
        <v>64</v>
      </c>
      <c r="H381" s="129"/>
      <c r="I381" s="141">
        <v>381</v>
      </c>
      <c r="J381" s="137" t="s">
        <v>53</v>
      </c>
      <c r="K381" s="130">
        <v>100000</v>
      </c>
      <c r="L381" s="146">
        <f t="shared" ref="L381" si="190">M381-K381</f>
        <v>0</v>
      </c>
      <c r="M381" s="272">
        <v>100000</v>
      </c>
      <c r="N381" s="131">
        <f t="shared" si="183"/>
        <v>100</v>
      </c>
    </row>
    <row r="382" spans="1:16" s="88" customFormat="1" x14ac:dyDescent="0.2">
      <c r="A382" s="173"/>
      <c r="B382" s="173"/>
      <c r="C382" s="173"/>
      <c r="D382" s="173"/>
      <c r="E382" s="173"/>
      <c r="F382" s="173"/>
      <c r="G382" s="173"/>
      <c r="H382" s="174"/>
      <c r="I382" s="178" t="s">
        <v>368</v>
      </c>
      <c r="J382" s="176"/>
      <c r="K382" s="176">
        <f>SUM(K384+K388)</f>
        <v>1135000</v>
      </c>
      <c r="L382" s="268">
        <f>SUM(L384+L388)</f>
        <v>-485000</v>
      </c>
      <c r="M382" s="268">
        <f>SUM(M384+M388)</f>
        <v>650000</v>
      </c>
      <c r="N382" s="177">
        <f t="shared" si="183"/>
        <v>57.268722466960355</v>
      </c>
    </row>
    <row r="383" spans="1:16" s="88" customFormat="1" x14ac:dyDescent="0.2">
      <c r="A383" s="173"/>
      <c r="B383" s="173"/>
      <c r="C383" s="173"/>
      <c r="D383" s="173"/>
      <c r="E383" s="173"/>
      <c r="F383" s="173"/>
      <c r="G383" s="173"/>
      <c r="H383" s="208" t="s">
        <v>154</v>
      </c>
      <c r="I383" s="178" t="s">
        <v>339</v>
      </c>
      <c r="J383" s="176"/>
      <c r="K383" s="176">
        <f>SUM(K385+K389+K394+K397+K400)</f>
        <v>1135000</v>
      </c>
      <c r="L383" s="176">
        <f>SUM(L385+L389+L394+L397+L400)</f>
        <v>-485000</v>
      </c>
      <c r="M383" s="176">
        <f>SUM(M385+M389+M394+M397+M400)</f>
        <v>650000</v>
      </c>
      <c r="N383" s="177">
        <f t="shared" ref="N383" si="191">AVERAGE(M383/K383)*100</f>
        <v>57.268722466960355</v>
      </c>
    </row>
    <row r="384" spans="1:16" s="88" customFormat="1" x14ac:dyDescent="0.2">
      <c r="A384" s="206">
        <v>1</v>
      </c>
      <c r="B384" s="199"/>
      <c r="C384" s="199"/>
      <c r="D384" s="199"/>
      <c r="E384" s="199" t="s">
        <v>91</v>
      </c>
      <c r="F384" s="199" t="s">
        <v>91</v>
      </c>
      <c r="G384" s="199" t="s">
        <v>91</v>
      </c>
      <c r="H384" s="200"/>
      <c r="I384" s="205" t="s">
        <v>369</v>
      </c>
      <c r="J384" s="202" t="s">
        <v>370</v>
      </c>
      <c r="K384" s="203">
        <f t="shared" ref="K384:M385" si="192">SUM(K385)</f>
        <v>590000</v>
      </c>
      <c r="L384" s="271">
        <f t="shared" si="192"/>
        <v>20000</v>
      </c>
      <c r="M384" s="271">
        <f t="shared" si="192"/>
        <v>610000</v>
      </c>
      <c r="N384" s="189">
        <f t="shared" ref="N384:N389" si="193">AVERAGE(M384/K384)*100</f>
        <v>103.38983050847457</v>
      </c>
    </row>
    <row r="385" spans="1:19" s="88" customFormat="1" x14ac:dyDescent="0.2">
      <c r="A385" s="179">
        <v>1</v>
      </c>
      <c r="B385" s="179"/>
      <c r="C385" s="179"/>
      <c r="D385" s="179"/>
      <c r="E385" s="179" t="s">
        <v>91</v>
      </c>
      <c r="F385" s="179" t="s">
        <v>91</v>
      </c>
      <c r="G385" s="179" t="s">
        <v>91</v>
      </c>
      <c r="H385" s="193" t="s">
        <v>162</v>
      </c>
      <c r="I385" s="193" t="s">
        <v>371</v>
      </c>
      <c r="J385" s="181" t="s">
        <v>372</v>
      </c>
      <c r="K385" s="182">
        <v>590000</v>
      </c>
      <c r="L385" s="270">
        <f t="shared" si="192"/>
        <v>20000</v>
      </c>
      <c r="M385" s="270">
        <f t="shared" si="192"/>
        <v>610000</v>
      </c>
      <c r="N385" s="183">
        <f t="shared" si="193"/>
        <v>103.38983050847457</v>
      </c>
    </row>
    <row r="386" spans="1:19" s="88" customFormat="1" x14ac:dyDescent="0.2">
      <c r="A386" s="128"/>
      <c r="B386" s="128"/>
      <c r="C386" s="128"/>
      <c r="D386" s="128"/>
      <c r="E386" s="128" t="s">
        <v>64</v>
      </c>
      <c r="F386" s="128" t="s">
        <v>64</v>
      </c>
      <c r="G386" s="128" t="s">
        <v>64</v>
      </c>
      <c r="H386" s="129"/>
      <c r="I386" s="141">
        <v>38</v>
      </c>
      <c r="J386" s="137" t="s">
        <v>52</v>
      </c>
      <c r="K386" s="130">
        <v>590000</v>
      </c>
      <c r="L386" s="272">
        <f>SUM(L387:L387)</f>
        <v>20000</v>
      </c>
      <c r="M386" s="272">
        <f>SUM(M387:M387)</f>
        <v>610000</v>
      </c>
      <c r="N386" s="131">
        <f t="shared" si="193"/>
        <v>103.38983050847457</v>
      </c>
    </row>
    <row r="387" spans="1:19" s="88" customFormat="1" x14ac:dyDescent="0.2">
      <c r="A387" s="128">
        <v>1</v>
      </c>
      <c r="B387" s="128"/>
      <c r="C387" s="128"/>
      <c r="D387" s="128"/>
      <c r="E387" s="128" t="s">
        <v>64</v>
      </c>
      <c r="F387" s="128" t="s">
        <v>64</v>
      </c>
      <c r="G387" s="128" t="s">
        <v>64</v>
      </c>
      <c r="H387" s="129"/>
      <c r="I387" s="141">
        <v>381</v>
      </c>
      <c r="J387" s="137" t="s">
        <v>53</v>
      </c>
      <c r="K387" s="132">
        <v>590000</v>
      </c>
      <c r="L387" s="146">
        <f t="shared" ref="L387" si="194">M387-K387</f>
        <v>20000</v>
      </c>
      <c r="M387" s="272">
        <v>610000</v>
      </c>
      <c r="N387" s="131">
        <f t="shared" si="193"/>
        <v>103.38983050847457</v>
      </c>
    </row>
    <row r="388" spans="1:19" s="88" customFormat="1" x14ac:dyDescent="0.2">
      <c r="A388" s="206">
        <v>1</v>
      </c>
      <c r="B388" s="199"/>
      <c r="C388" s="199"/>
      <c r="D388" s="199"/>
      <c r="E388" s="199" t="s">
        <v>91</v>
      </c>
      <c r="F388" s="199" t="s">
        <v>91</v>
      </c>
      <c r="G388" s="199" t="s">
        <v>91</v>
      </c>
      <c r="H388" s="200"/>
      <c r="I388" s="205" t="s">
        <v>373</v>
      </c>
      <c r="J388" s="202" t="s">
        <v>374</v>
      </c>
      <c r="K388" s="203">
        <f>SUM(K389+K394+K397+K400)</f>
        <v>545000</v>
      </c>
      <c r="L388" s="203">
        <f>SUM(L389+L394+L397+L400)</f>
        <v>-505000</v>
      </c>
      <c r="M388" s="203">
        <f>SUM(M389+M394+M397+M400)</f>
        <v>40000</v>
      </c>
      <c r="N388" s="189">
        <f t="shared" si="193"/>
        <v>7.3394495412844041</v>
      </c>
    </row>
    <row r="389" spans="1:19" s="88" customFormat="1" x14ac:dyDescent="0.2">
      <c r="A389" s="179">
        <v>1</v>
      </c>
      <c r="B389" s="179"/>
      <c r="C389" s="179"/>
      <c r="D389" s="179"/>
      <c r="E389" s="179" t="s">
        <v>91</v>
      </c>
      <c r="F389" s="179" t="s">
        <v>91</v>
      </c>
      <c r="G389" s="179" t="s">
        <v>91</v>
      </c>
      <c r="H389" s="193" t="s">
        <v>162</v>
      </c>
      <c r="I389" s="193" t="s">
        <v>375</v>
      </c>
      <c r="J389" s="181" t="s">
        <v>376</v>
      </c>
      <c r="K389" s="182">
        <v>15000</v>
      </c>
      <c r="L389" s="270">
        <f>SUM(L390+L392)</f>
        <v>5000</v>
      </c>
      <c r="M389" s="270">
        <f>SUM(M390+M392)</f>
        <v>20000</v>
      </c>
      <c r="N389" s="183">
        <f t="shared" si="193"/>
        <v>133.33333333333331</v>
      </c>
    </row>
    <row r="390" spans="1:19" s="88" customFormat="1" x14ac:dyDescent="0.2">
      <c r="A390" s="135"/>
      <c r="B390" s="135"/>
      <c r="C390" s="135"/>
      <c r="D390" s="135"/>
      <c r="E390" s="135"/>
      <c r="F390" s="135"/>
      <c r="G390" s="135"/>
      <c r="H390" s="149"/>
      <c r="I390" s="141">
        <v>38</v>
      </c>
      <c r="J390" s="137" t="s">
        <v>52</v>
      </c>
      <c r="K390" s="137">
        <v>0</v>
      </c>
      <c r="L390" s="147">
        <f>SUM(L391)</f>
        <v>17000</v>
      </c>
      <c r="M390" s="147">
        <f>SUM(M391)</f>
        <v>17000</v>
      </c>
      <c r="N390" s="131">
        <v>0</v>
      </c>
    </row>
    <row r="391" spans="1:19" s="88" customFormat="1" x14ac:dyDescent="0.2">
      <c r="A391" s="135">
        <v>1</v>
      </c>
      <c r="B391" s="135"/>
      <c r="C391" s="135"/>
      <c r="D391" s="135"/>
      <c r="E391" s="135"/>
      <c r="F391" s="135"/>
      <c r="G391" s="135"/>
      <c r="H391" s="149"/>
      <c r="I391" s="149" t="s">
        <v>555</v>
      </c>
      <c r="J391" s="150" t="s">
        <v>54</v>
      </c>
      <c r="K391" s="137">
        <v>0</v>
      </c>
      <c r="L391" s="146">
        <f t="shared" ref="L391" si="195">M391-K391</f>
        <v>17000</v>
      </c>
      <c r="M391" s="147">
        <v>17000</v>
      </c>
      <c r="N391" s="131">
        <v>0</v>
      </c>
    </row>
    <row r="392" spans="1:19" s="88" customFormat="1" x14ac:dyDescent="0.2">
      <c r="A392" s="128"/>
      <c r="B392" s="128"/>
      <c r="C392" s="128"/>
      <c r="D392" s="128"/>
      <c r="E392" s="128" t="s">
        <v>64</v>
      </c>
      <c r="F392" s="128" t="s">
        <v>64</v>
      </c>
      <c r="G392" s="128" t="s">
        <v>64</v>
      </c>
      <c r="H392" s="129"/>
      <c r="I392" s="141">
        <v>42</v>
      </c>
      <c r="J392" s="147" t="s">
        <v>58</v>
      </c>
      <c r="K392" s="130">
        <v>15000</v>
      </c>
      <c r="L392" s="272">
        <f>SUM(L393)</f>
        <v>-12000</v>
      </c>
      <c r="M392" s="272">
        <f>SUM(M393)</f>
        <v>3000</v>
      </c>
      <c r="N392" s="131">
        <f>AVERAGE(M392/K392)*100</f>
        <v>20</v>
      </c>
    </row>
    <row r="393" spans="1:19" s="88" customFormat="1" x14ac:dyDescent="0.2">
      <c r="A393" s="128">
        <v>1</v>
      </c>
      <c r="B393" s="128"/>
      <c r="C393" s="128"/>
      <c r="D393" s="128"/>
      <c r="E393" s="128" t="s">
        <v>64</v>
      </c>
      <c r="F393" s="128" t="s">
        <v>64</v>
      </c>
      <c r="G393" s="128" t="s">
        <v>64</v>
      </c>
      <c r="H393" s="129"/>
      <c r="I393" s="141">
        <v>422</v>
      </c>
      <c r="J393" s="147" t="s">
        <v>483</v>
      </c>
      <c r="K393" s="132">
        <v>15000</v>
      </c>
      <c r="L393" s="146">
        <f t="shared" ref="L393" si="196">M393-K393</f>
        <v>-12000</v>
      </c>
      <c r="M393" s="272">
        <v>3000</v>
      </c>
      <c r="N393" s="131">
        <f>AVERAGE(M393/K393)*100</f>
        <v>20</v>
      </c>
    </row>
    <row r="394" spans="1:19" s="94" customFormat="1" ht="26.25" customHeight="1" x14ac:dyDescent="0.2">
      <c r="A394" s="279">
        <v>1</v>
      </c>
      <c r="B394" s="279"/>
      <c r="C394" s="279"/>
      <c r="D394" s="279">
        <v>4</v>
      </c>
      <c r="E394" s="279" t="s">
        <v>91</v>
      </c>
      <c r="F394" s="279" t="s">
        <v>91</v>
      </c>
      <c r="G394" s="279" t="s">
        <v>91</v>
      </c>
      <c r="H394" s="196" t="s">
        <v>162</v>
      </c>
      <c r="I394" s="196" t="s">
        <v>551</v>
      </c>
      <c r="J394" s="197" t="s">
        <v>552</v>
      </c>
      <c r="K394" s="273">
        <f>SUM(K395)</f>
        <v>0</v>
      </c>
      <c r="L394" s="273">
        <f t="shared" ref="L394:M395" si="197">SUM(L395)</f>
        <v>20000</v>
      </c>
      <c r="M394" s="273">
        <f t="shared" si="197"/>
        <v>20000</v>
      </c>
      <c r="N394" s="280">
        <v>0</v>
      </c>
      <c r="O394" s="291"/>
      <c r="P394" s="281"/>
    </row>
    <row r="395" spans="1:19" s="87" customFormat="1" x14ac:dyDescent="0.2">
      <c r="A395" s="282"/>
      <c r="B395" s="282"/>
      <c r="C395" s="282"/>
      <c r="D395" s="282"/>
      <c r="E395" s="282"/>
      <c r="F395" s="282"/>
      <c r="G395" s="282"/>
      <c r="H395" s="283"/>
      <c r="I395" s="284">
        <v>45</v>
      </c>
      <c r="J395" s="147" t="s">
        <v>553</v>
      </c>
      <c r="K395" s="272">
        <f>SUM(K396)</f>
        <v>0</v>
      </c>
      <c r="L395" s="272">
        <f t="shared" si="197"/>
        <v>20000</v>
      </c>
      <c r="M395" s="272">
        <f t="shared" si="197"/>
        <v>20000</v>
      </c>
      <c r="N395" s="285">
        <v>0</v>
      </c>
      <c r="O395" s="286"/>
      <c r="P395" s="287"/>
    </row>
    <row r="396" spans="1:19" s="87" customFormat="1" x14ac:dyDescent="0.2">
      <c r="A396" s="282">
        <v>1</v>
      </c>
      <c r="B396" s="282"/>
      <c r="C396" s="282"/>
      <c r="D396" s="282">
        <v>4</v>
      </c>
      <c r="E396" s="282"/>
      <c r="F396" s="282"/>
      <c r="G396" s="282"/>
      <c r="H396" s="283"/>
      <c r="I396" s="284">
        <v>451</v>
      </c>
      <c r="J396" s="147" t="s">
        <v>554</v>
      </c>
      <c r="K396" s="272">
        <v>0</v>
      </c>
      <c r="L396" s="146">
        <f t="shared" ref="L396" si="198">M396-K396</f>
        <v>20000</v>
      </c>
      <c r="M396" s="272">
        <v>20000</v>
      </c>
      <c r="N396" s="288">
        <v>0</v>
      </c>
      <c r="O396" s="289"/>
      <c r="P396" s="290"/>
      <c r="Q396" s="116"/>
      <c r="R396" s="116"/>
      <c r="S396" s="116"/>
    </row>
    <row r="397" spans="1:19" s="88" customFormat="1" x14ac:dyDescent="0.2">
      <c r="A397" s="179">
        <v>1</v>
      </c>
      <c r="B397" s="179"/>
      <c r="C397" s="179"/>
      <c r="D397" s="179"/>
      <c r="E397" s="179" t="s">
        <v>91</v>
      </c>
      <c r="F397" s="179" t="s">
        <v>91</v>
      </c>
      <c r="G397" s="179" t="s">
        <v>91</v>
      </c>
      <c r="H397" s="193" t="s">
        <v>162</v>
      </c>
      <c r="I397" s="193" t="s">
        <v>550</v>
      </c>
      <c r="J397" s="181" t="s">
        <v>377</v>
      </c>
      <c r="K397" s="182">
        <f t="shared" ref="K397:M398" si="199">SUM(K398)</f>
        <v>30000</v>
      </c>
      <c r="L397" s="270">
        <f t="shared" si="199"/>
        <v>-30000</v>
      </c>
      <c r="M397" s="270">
        <f t="shared" si="199"/>
        <v>0</v>
      </c>
      <c r="N397" s="183">
        <f t="shared" ref="N397:N403" si="200">AVERAGE(M397/K397)*100</f>
        <v>0</v>
      </c>
    </row>
    <row r="398" spans="1:19" s="88" customFormat="1" x14ac:dyDescent="0.2">
      <c r="A398" s="128"/>
      <c r="B398" s="128"/>
      <c r="C398" s="128"/>
      <c r="D398" s="128"/>
      <c r="E398" s="128" t="s">
        <v>64</v>
      </c>
      <c r="F398" s="128" t="s">
        <v>64</v>
      </c>
      <c r="G398" s="128" t="s">
        <v>64</v>
      </c>
      <c r="H398" s="129"/>
      <c r="I398" s="141">
        <v>32</v>
      </c>
      <c r="J398" s="147" t="s">
        <v>40</v>
      </c>
      <c r="K398" s="130">
        <f t="shared" si="199"/>
        <v>30000</v>
      </c>
      <c r="L398" s="272">
        <f t="shared" si="199"/>
        <v>-30000</v>
      </c>
      <c r="M398" s="272">
        <f t="shared" si="199"/>
        <v>0</v>
      </c>
      <c r="N398" s="131">
        <f t="shared" si="200"/>
        <v>0</v>
      </c>
    </row>
    <row r="399" spans="1:19" s="88" customFormat="1" x14ac:dyDescent="0.2">
      <c r="A399" s="128">
        <v>1</v>
      </c>
      <c r="B399" s="128"/>
      <c r="C399" s="128"/>
      <c r="D399" s="128"/>
      <c r="E399" s="128" t="s">
        <v>64</v>
      </c>
      <c r="F399" s="128" t="s">
        <v>64</v>
      </c>
      <c r="G399" s="128" t="s">
        <v>64</v>
      </c>
      <c r="H399" s="129"/>
      <c r="I399" s="141">
        <v>323</v>
      </c>
      <c r="J399" s="137" t="s">
        <v>43</v>
      </c>
      <c r="K399" s="130">
        <v>30000</v>
      </c>
      <c r="L399" s="146">
        <f t="shared" ref="L399" si="201">M399-K399</f>
        <v>-30000</v>
      </c>
      <c r="M399" s="272">
        <v>0</v>
      </c>
      <c r="N399" s="131">
        <f t="shared" si="200"/>
        <v>0</v>
      </c>
    </row>
    <row r="400" spans="1:19" s="88" customFormat="1" x14ac:dyDescent="0.2">
      <c r="A400" s="179">
        <v>1</v>
      </c>
      <c r="B400" s="179"/>
      <c r="C400" s="179"/>
      <c r="D400" s="179"/>
      <c r="E400" s="179" t="s">
        <v>91</v>
      </c>
      <c r="F400" s="179" t="s">
        <v>91</v>
      </c>
      <c r="G400" s="179" t="s">
        <v>91</v>
      </c>
      <c r="H400" s="193" t="s">
        <v>162</v>
      </c>
      <c r="I400" s="193" t="s">
        <v>539</v>
      </c>
      <c r="J400" s="181" t="s">
        <v>540</v>
      </c>
      <c r="K400" s="182">
        <v>500000</v>
      </c>
      <c r="L400" s="270">
        <f>SUM(L401)</f>
        <v>-500000</v>
      </c>
      <c r="M400" s="270">
        <f>SUM(M401)</f>
        <v>0</v>
      </c>
      <c r="N400" s="183">
        <f t="shared" si="200"/>
        <v>0</v>
      </c>
    </row>
    <row r="401" spans="1:14" s="88" customFormat="1" x14ac:dyDescent="0.2">
      <c r="A401" s="128"/>
      <c r="B401" s="128"/>
      <c r="C401" s="128"/>
      <c r="D401" s="128"/>
      <c r="E401" s="128"/>
      <c r="F401" s="128"/>
      <c r="G401" s="128"/>
      <c r="H401" s="129"/>
      <c r="I401" s="141">
        <v>32</v>
      </c>
      <c r="J401" s="147" t="s">
        <v>40</v>
      </c>
      <c r="K401" s="130">
        <v>500000</v>
      </c>
      <c r="L401" s="272">
        <f>SUM(L402)</f>
        <v>-500000</v>
      </c>
      <c r="M401" s="272">
        <f>SUM(M402)</f>
        <v>0</v>
      </c>
      <c r="N401" s="131">
        <f t="shared" si="200"/>
        <v>0</v>
      </c>
    </row>
    <row r="402" spans="1:14" s="88" customFormat="1" x14ac:dyDescent="0.2">
      <c r="A402" s="128">
        <v>1</v>
      </c>
      <c r="B402" s="128"/>
      <c r="C402" s="128"/>
      <c r="D402" s="128"/>
      <c r="E402" s="128"/>
      <c r="F402" s="128"/>
      <c r="G402" s="128"/>
      <c r="H402" s="129"/>
      <c r="I402" s="141">
        <v>323</v>
      </c>
      <c r="J402" s="137" t="s">
        <v>43</v>
      </c>
      <c r="K402" s="130">
        <v>500000</v>
      </c>
      <c r="L402" s="146">
        <f t="shared" ref="L402" si="202">M402-K402</f>
        <v>-500000</v>
      </c>
      <c r="M402" s="272">
        <v>0</v>
      </c>
      <c r="N402" s="131">
        <f t="shared" si="200"/>
        <v>0</v>
      </c>
    </row>
    <row r="403" spans="1:14" s="88" customFormat="1" x14ac:dyDescent="0.2">
      <c r="A403" s="173"/>
      <c r="B403" s="173"/>
      <c r="C403" s="173"/>
      <c r="D403" s="173"/>
      <c r="E403" s="173"/>
      <c r="F403" s="173"/>
      <c r="G403" s="173"/>
      <c r="H403" s="174"/>
      <c r="I403" s="178" t="s">
        <v>378</v>
      </c>
      <c r="J403" s="176"/>
      <c r="K403" s="176">
        <f>SUM(K405+K409+K425+K451)</f>
        <v>2573115</v>
      </c>
      <c r="L403" s="268">
        <f>SUM(L405+L409+L425+L451)</f>
        <v>142000</v>
      </c>
      <c r="M403" s="268">
        <f>SUM(M405+M409+M425+M451)</f>
        <v>2715115</v>
      </c>
      <c r="N403" s="177">
        <f t="shared" si="200"/>
        <v>105.51860293846175</v>
      </c>
    </row>
    <row r="404" spans="1:14" s="88" customFormat="1" x14ac:dyDescent="0.2">
      <c r="A404" s="173"/>
      <c r="B404" s="173"/>
      <c r="C404" s="173"/>
      <c r="D404" s="173"/>
      <c r="E404" s="173"/>
      <c r="F404" s="173"/>
      <c r="G404" s="173"/>
      <c r="H404" s="208" t="s">
        <v>137</v>
      </c>
      <c r="I404" s="178" t="s">
        <v>468</v>
      </c>
      <c r="J404" s="176"/>
      <c r="K404" s="176">
        <f>SUM(K406+K410+K422+K426+K429+K432+K435+K438+K441+K444+K447)</f>
        <v>2478615</v>
      </c>
      <c r="L404" s="176">
        <f>SUM(L406+L410+L422+L426+L429+L432+L435+L438+L441+L444+L447)</f>
        <v>142000</v>
      </c>
      <c r="M404" s="176">
        <f>SUM(M406+M410+M422+M426+M429+M432+M435+M438+M441+M444+M447)</f>
        <v>2620615</v>
      </c>
      <c r="N404" s="177">
        <f t="shared" ref="N404" si="203">AVERAGE(M404/K404)*100</f>
        <v>105.7290059166107</v>
      </c>
    </row>
    <row r="405" spans="1:14" s="88" customFormat="1" x14ac:dyDescent="0.2">
      <c r="A405" s="206">
        <v>1</v>
      </c>
      <c r="B405" s="199"/>
      <c r="C405" s="199"/>
      <c r="D405" s="199"/>
      <c r="E405" s="199" t="s">
        <v>91</v>
      </c>
      <c r="F405" s="199" t="s">
        <v>91</v>
      </c>
      <c r="G405" s="199" t="s">
        <v>91</v>
      </c>
      <c r="H405" s="200"/>
      <c r="I405" s="205" t="s">
        <v>379</v>
      </c>
      <c r="J405" s="202" t="s">
        <v>380</v>
      </c>
      <c r="K405" s="203">
        <f t="shared" ref="K405:M406" si="204">SUM(K406)</f>
        <v>250000</v>
      </c>
      <c r="L405" s="271">
        <f t="shared" si="204"/>
        <v>102000</v>
      </c>
      <c r="M405" s="271">
        <f t="shared" si="204"/>
        <v>352000</v>
      </c>
      <c r="N405" s="189">
        <f>AVERAGE(M405/K405)*100</f>
        <v>140.79999999999998</v>
      </c>
    </row>
    <row r="406" spans="1:14" s="88" customFormat="1" x14ac:dyDescent="0.2">
      <c r="A406" s="179">
        <v>1</v>
      </c>
      <c r="B406" s="179"/>
      <c r="C406" s="179"/>
      <c r="D406" s="179"/>
      <c r="E406" s="179" t="s">
        <v>91</v>
      </c>
      <c r="F406" s="179" t="s">
        <v>91</v>
      </c>
      <c r="G406" s="179" t="s">
        <v>91</v>
      </c>
      <c r="H406" s="180" t="s">
        <v>143</v>
      </c>
      <c r="I406" s="193" t="s">
        <v>381</v>
      </c>
      <c r="J406" s="181" t="s">
        <v>382</v>
      </c>
      <c r="K406" s="182">
        <f t="shared" si="204"/>
        <v>250000</v>
      </c>
      <c r="L406" s="270">
        <f t="shared" si="204"/>
        <v>102000</v>
      </c>
      <c r="M406" s="270">
        <f t="shared" si="204"/>
        <v>352000</v>
      </c>
      <c r="N406" s="183">
        <f>AVERAGE(M406/K406)*100</f>
        <v>140.79999999999998</v>
      </c>
    </row>
    <row r="407" spans="1:14" s="88" customFormat="1" x14ac:dyDescent="0.2">
      <c r="A407" s="128"/>
      <c r="B407" s="128"/>
      <c r="C407" s="128"/>
      <c r="D407" s="128"/>
      <c r="E407" s="128" t="s">
        <v>64</v>
      </c>
      <c r="F407" s="128" t="s">
        <v>64</v>
      </c>
      <c r="G407" s="128" t="s">
        <v>64</v>
      </c>
      <c r="H407" s="129"/>
      <c r="I407" s="141">
        <v>37</v>
      </c>
      <c r="J407" s="147" t="s">
        <v>50</v>
      </c>
      <c r="K407" s="130">
        <f>SUM(K408)</f>
        <v>250000</v>
      </c>
      <c r="L407" s="272">
        <f>SUM(L408)</f>
        <v>102000</v>
      </c>
      <c r="M407" s="272">
        <f>SUM(M408)</f>
        <v>352000</v>
      </c>
      <c r="N407" s="131">
        <f>AVERAGE(M407/K407)*100</f>
        <v>140.79999999999998</v>
      </c>
    </row>
    <row r="408" spans="1:14" s="88" customFormat="1" x14ac:dyDescent="0.2">
      <c r="A408" s="128">
        <v>1</v>
      </c>
      <c r="B408" s="128"/>
      <c r="C408" s="128"/>
      <c r="D408" s="128"/>
      <c r="E408" s="128" t="s">
        <v>64</v>
      </c>
      <c r="F408" s="128" t="s">
        <v>64</v>
      </c>
      <c r="G408" s="128" t="s">
        <v>64</v>
      </c>
      <c r="H408" s="129"/>
      <c r="I408" s="141">
        <v>372</v>
      </c>
      <c r="J408" s="147" t="s">
        <v>51</v>
      </c>
      <c r="K408" s="130">
        <v>250000</v>
      </c>
      <c r="L408" s="146">
        <f t="shared" ref="L408" si="205">M408-K408</f>
        <v>102000</v>
      </c>
      <c r="M408" s="130">
        <v>352000</v>
      </c>
      <c r="N408" s="131">
        <f>AVERAGE(M408/K408)*100</f>
        <v>140.79999999999998</v>
      </c>
    </row>
    <row r="409" spans="1:14" s="88" customFormat="1" x14ac:dyDescent="0.2">
      <c r="A409" s="173">
        <v>1</v>
      </c>
      <c r="B409" s="173">
        <v>2</v>
      </c>
      <c r="C409" s="173"/>
      <c r="D409" s="173">
        <v>4</v>
      </c>
      <c r="E409" s="173" t="s">
        <v>91</v>
      </c>
      <c r="F409" s="173" t="s">
        <v>91</v>
      </c>
      <c r="G409" s="173" t="s">
        <v>91</v>
      </c>
      <c r="H409" s="174" t="s">
        <v>141</v>
      </c>
      <c r="I409" s="178" t="s">
        <v>383</v>
      </c>
      <c r="J409" s="176"/>
      <c r="K409" s="176">
        <f>SUM(K410+K422)</f>
        <v>1978615</v>
      </c>
      <c r="L409" s="268">
        <f>SUM(L410+L422)</f>
        <v>60000</v>
      </c>
      <c r="M409" s="268">
        <f>SUM(M410+M422)</f>
        <v>2038615</v>
      </c>
      <c r="N409" s="177">
        <f t="shared" ref="N409" si="206">AVERAGE(M409/K409)*100</f>
        <v>103.03242419571265</v>
      </c>
    </row>
    <row r="410" spans="1:14" s="88" customFormat="1" x14ac:dyDescent="0.2">
      <c r="A410" s="179">
        <v>1</v>
      </c>
      <c r="B410" s="179" t="s">
        <v>91</v>
      </c>
      <c r="C410" s="179" t="s">
        <v>91</v>
      </c>
      <c r="D410" s="179" t="s">
        <v>91</v>
      </c>
      <c r="E410" s="179" t="s">
        <v>91</v>
      </c>
      <c r="F410" s="179" t="s">
        <v>91</v>
      </c>
      <c r="G410" s="179" t="s">
        <v>91</v>
      </c>
      <c r="H410" s="180" t="s">
        <v>143</v>
      </c>
      <c r="I410" s="193" t="s">
        <v>384</v>
      </c>
      <c r="J410" s="181" t="s">
        <v>385</v>
      </c>
      <c r="K410" s="182">
        <f>SUM(K411+K414+K420)</f>
        <v>1778615</v>
      </c>
      <c r="L410" s="182">
        <f>SUM(L411+L414+L420)</f>
        <v>0</v>
      </c>
      <c r="M410" s="270">
        <f>SUM(M411+M414+M420)</f>
        <v>1778615</v>
      </c>
      <c r="N410" s="183">
        <f>AVERAGE(M410/K410)*100</f>
        <v>100</v>
      </c>
    </row>
    <row r="411" spans="1:14" s="138" customFormat="1" x14ac:dyDescent="0.2">
      <c r="A411" s="135"/>
      <c r="B411" s="135"/>
      <c r="C411" s="135"/>
      <c r="D411" s="135"/>
      <c r="E411" s="135"/>
      <c r="F411" s="135"/>
      <c r="G411" s="135"/>
      <c r="H411" s="136"/>
      <c r="I411" s="149" t="s">
        <v>469</v>
      </c>
      <c r="J411" s="137" t="s">
        <v>36</v>
      </c>
      <c r="K411" s="137">
        <f>SUM(K412:K413)</f>
        <v>1385515</v>
      </c>
      <c r="L411" s="147">
        <f>SUM(L412:L413)</f>
        <v>0</v>
      </c>
      <c r="M411" s="147">
        <f>SUM(M412:M413)</f>
        <v>1385515</v>
      </c>
      <c r="N411" s="131">
        <f>AVERAGE(M411/K411)*100</f>
        <v>100</v>
      </c>
    </row>
    <row r="412" spans="1:14" s="138" customFormat="1" x14ac:dyDescent="0.2">
      <c r="A412" s="135">
        <v>1</v>
      </c>
      <c r="B412" s="135">
        <v>2</v>
      </c>
      <c r="C412" s="135"/>
      <c r="D412" s="135"/>
      <c r="E412" s="135"/>
      <c r="F412" s="135"/>
      <c r="G412" s="135"/>
      <c r="H412" s="136"/>
      <c r="I412" s="149" t="s">
        <v>492</v>
      </c>
      <c r="J412" s="137" t="s">
        <v>37</v>
      </c>
      <c r="K412" s="137">
        <v>1196000</v>
      </c>
      <c r="L412" s="146">
        <f t="shared" ref="L412:L413" si="207">M412-K412</f>
        <v>0</v>
      </c>
      <c r="M412" s="137">
        <v>1196000</v>
      </c>
      <c r="N412" s="131">
        <f>AVERAGE(M412/K412)*100</f>
        <v>100</v>
      </c>
    </row>
    <row r="413" spans="1:14" s="138" customFormat="1" x14ac:dyDescent="0.2">
      <c r="A413" s="135"/>
      <c r="B413" s="135">
        <v>2</v>
      </c>
      <c r="C413" s="135"/>
      <c r="D413" s="135">
        <v>4</v>
      </c>
      <c r="E413" s="135"/>
      <c r="F413" s="135"/>
      <c r="G413" s="135"/>
      <c r="H413" s="136"/>
      <c r="I413" s="149" t="s">
        <v>494</v>
      </c>
      <c r="J413" s="137" t="s">
        <v>39</v>
      </c>
      <c r="K413" s="137">
        <v>189515</v>
      </c>
      <c r="L413" s="146">
        <f t="shared" si="207"/>
        <v>0</v>
      </c>
      <c r="M413" s="137">
        <v>189515</v>
      </c>
      <c r="N413" s="131">
        <f t="shared" ref="N413:N421" si="208">AVERAGE(M413/K413)*100</f>
        <v>100</v>
      </c>
    </row>
    <row r="414" spans="1:14" s="138" customFormat="1" x14ac:dyDescent="0.2">
      <c r="A414" s="135"/>
      <c r="B414" s="135"/>
      <c r="C414" s="135"/>
      <c r="D414" s="135"/>
      <c r="E414" s="135"/>
      <c r="F414" s="135"/>
      <c r="G414" s="135"/>
      <c r="H414" s="136"/>
      <c r="I414" s="149" t="s">
        <v>470</v>
      </c>
      <c r="J414" s="137" t="s">
        <v>40</v>
      </c>
      <c r="K414" s="137">
        <f>SUM(K415:K419)</f>
        <v>389100</v>
      </c>
      <c r="L414" s="147">
        <f>SUM(L415:L419)</f>
        <v>0</v>
      </c>
      <c r="M414" s="147">
        <f>SUM(M415:M419)</f>
        <v>389100</v>
      </c>
      <c r="N414" s="131">
        <f t="shared" si="208"/>
        <v>100</v>
      </c>
    </row>
    <row r="415" spans="1:14" s="138" customFormat="1" x14ac:dyDescent="0.2">
      <c r="A415" s="135"/>
      <c r="B415" s="135">
        <v>2</v>
      </c>
      <c r="C415" s="135"/>
      <c r="D415" s="135"/>
      <c r="E415" s="135"/>
      <c r="F415" s="135"/>
      <c r="G415" s="135"/>
      <c r="H415" s="136"/>
      <c r="I415" s="149" t="s">
        <v>495</v>
      </c>
      <c r="J415" s="137" t="s">
        <v>41</v>
      </c>
      <c r="K415" s="137">
        <v>30000</v>
      </c>
      <c r="L415" s="146">
        <f t="shared" ref="L415:L421" si="209">M415-K415</f>
        <v>0</v>
      </c>
      <c r="M415" s="147">
        <v>30000</v>
      </c>
      <c r="N415" s="131">
        <f t="shared" si="208"/>
        <v>100</v>
      </c>
    </row>
    <row r="416" spans="1:14" s="138" customFormat="1" x14ac:dyDescent="0.2">
      <c r="A416" s="135"/>
      <c r="B416" s="135">
        <v>2</v>
      </c>
      <c r="C416" s="135"/>
      <c r="D416" s="135">
        <v>4</v>
      </c>
      <c r="E416" s="135"/>
      <c r="F416" s="135"/>
      <c r="G416" s="135"/>
      <c r="H416" s="136"/>
      <c r="I416" s="149" t="s">
        <v>496</v>
      </c>
      <c r="J416" s="137" t="s">
        <v>42</v>
      </c>
      <c r="K416" s="137">
        <v>292100</v>
      </c>
      <c r="L416" s="146">
        <f t="shared" si="209"/>
        <v>-6000</v>
      </c>
      <c r="M416" s="147">
        <v>286100</v>
      </c>
      <c r="N416" s="131">
        <f t="shared" si="208"/>
        <v>97.945908935296131</v>
      </c>
    </row>
    <row r="417" spans="1:16" s="138" customFormat="1" x14ac:dyDescent="0.2">
      <c r="A417" s="135"/>
      <c r="B417" s="135">
        <v>2</v>
      </c>
      <c r="C417" s="135"/>
      <c r="D417" s="135"/>
      <c r="E417" s="135"/>
      <c r="F417" s="135"/>
      <c r="G417" s="135"/>
      <c r="H417" s="136"/>
      <c r="I417" s="149" t="s">
        <v>497</v>
      </c>
      <c r="J417" s="137" t="s">
        <v>43</v>
      </c>
      <c r="K417" s="137">
        <v>60000</v>
      </c>
      <c r="L417" s="146">
        <f t="shared" si="209"/>
        <v>0</v>
      </c>
      <c r="M417" s="147">
        <v>60000</v>
      </c>
      <c r="N417" s="131">
        <f t="shared" si="208"/>
        <v>100</v>
      </c>
    </row>
    <row r="418" spans="1:16" s="138" customFormat="1" x14ac:dyDescent="0.2">
      <c r="A418" s="135"/>
      <c r="B418" s="135"/>
      <c r="C418" s="135"/>
      <c r="D418" s="135"/>
      <c r="E418" s="135"/>
      <c r="F418" s="135"/>
      <c r="G418" s="135"/>
      <c r="H418" s="136"/>
      <c r="I418" s="149" t="s">
        <v>556</v>
      </c>
      <c r="J418" s="147" t="s">
        <v>44</v>
      </c>
      <c r="K418" s="137">
        <v>0</v>
      </c>
      <c r="L418" s="146">
        <f t="shared" si="209"/>
        <v>6000</v>
      </c>
      <c r="M418" s="147">
        <v>6000</v>
      </c>
      <c r="N418" s="131">
        <v>0</v>
      </c>
    </row>
    <row r="419" spans="1:16" s="138" customFormat="1" x14ac:dyDescent="0.2">
      <c r="A419" s="135"/>
      <c r="B419" s="135">
        <v>2</v>
      </c>
      <c r="C419" s="135"/>
      <c r="D419" s="135"/>
      <c r="E419" s="135"/>
      <c r="F419" s="135"/>
      <c r="G419" s="135"/>
      <c r="H419" s="136"/>
      <c r="I419" s="149" t="s">
        <v>481</v>
      </c>
      <c r="J419" s="137" t="s">
        <v>45</v>
      </c>
      <c r="K419" s="137">
        <v>7000</v>
      </c>
      <c r="L419" s="146">
        <f t="shared" si="209"/>
        <v>0</v>
      </c>
      <c r="M419" s="147">
        <v>7000</v>
      </c>
      <c r="N419" s="131">
        <f t="shared" si="208"/>
        <v>100</v>
      </c>
    </row>
    <row r="420" spans="1:16" s="138" customFormat="1" x14ac:dyDescent="0.2">
      <c r="A420" s="135"/>
      <c r="B420" s="135"/>
      <c r="C420" s="135"/>
      <c r="D420" s="135"/>
      <c r="E420" s="135"/>
      <c r="F420" s="135"/>
      <c r="G420" s="135"/>
      <c r="H420" s="136"/>
      <c r="I420" s="149" t="s">
        <v>471</v>
      </c>
      <c r="J420" s="137" t="s">
        <v>46</v>
      </c>
      <c r="K420" s="137">
        <f>SUM(K421)</f>
        <v>4000</v>
      </c>
      <c r="L420" s="147">
        <f>SUM(L421)</f>
        <v>0</v>
      </c>
      <c r="M420" s="147">
        <f>SUM(M421)</f>
        <v>4000</v>
      </c>
      <c r="N420" s="131">
        <f t="shared" si="208"/>
        <v>100</v>
      </c>
    </row>
    <row r="421" spans="1:16" s="138" customFormat="1" x14ac:dyDescent="0.2">
      <c r="A421" s="135"/>
      <c r="B421" s="135">
        <v>2</v>
      </c>
      <c r="C421" s="135"/>
      <c r="D421" s="135"/>
      <c r="E421" s="135"/>
      <c r="F421" s="135"/>
      <c r="G421" s="135"/>
      <c r="H421" s="136"/>
      <c r="I421" s="149" t="s">
        <v>500</v>
      </c>
      <c r="J421" s="137" t="s">
        <v>47</v>
      </c>
      <c r="K421" s="137">
        <v>4000</v>
      </c>
      <c r="L421" s="146">
        <f t="shared" si="209"/>
        <v>0</v>
      </c>
      <c r="M421" s="147">
        <v>4000</v>
      </c>
      <c r="N421" s="131">
        <f t="shared" si="208"/>
        <v>100</v>
      </c>
    </row>
    <row r="422" spans="1:16" s="138" customFormat="1" x14ac:dyDescent="0.2">
      <c r="A422" s="179">
        <v>1</v>
      </c>
      <c r="B422" s="179" t="s">
        <v>91</v>
      </c>
      <c r="C422" s="179" t="s">
        <v>91</v>
      </c>
      <c r="D422" s="179">
        <v>4</v>
      </c>
      <c r="E422" s="179" t="s">
        <v>91</v>
      </c>
      <c r="F422" s="179" t="s">
        <v>91</v>
      </c>
      <c r="G422" s="179" t="s">
        <v>91</v>
      </c>
      <c r="H422" s="180" t="s">
        <v>143</v>
      </c>
      <c r="I422" s="193" t="s">
        <v>542</v>
      </c>
      <c r="J422" s="181" t="s">
        <v>543</v>
      </c>
      <c r="K422" s="182">
        <v>200000</v>
      </c>
      <c r="L422" s="270">
        <f>SUM(L423)</f>
        <v>60000</v>
      </c>
      <c r="M422" s="270">
        <f>SUM(M423)</f>
        <v>260000</v>
      </c>
      <c r="N422" s="183">
        <f t="shared" ref="N422:N428" si="210">AVERAGE(M422/K422)*100</f>
        <v>130</v>
      </c>
      <c r="P422" s="116"/>
    </row>
    <row r="423" spans="1:16" s="138" customFormat="1" x14ac:dyDescent="0.2">
      <c r="A423" s="135"/>
      <c r="B423" s="135"/>
      <c r="C423" s="135"/>
      <c r="D423" s="135"/>
      <c r="E423" s="135"/>
      <c r="F423" s="135"/>
      <c r="G423" s="135"/>
      <c r="H423" s="136"/>
      <c r="I423" s="141">
        <v>42</v>
      </c>
      <c r="J423" s="147" t="s">
        <v>58</v>
      </c>
      <c r="K423" s="137">
        <v>200000</v>
      </c>
      <c r="L423" s="147">
        <f>SUM(L424)</f>
        <v>60000</v>
      </c>
      <c r="M423" s="147">
        <f>SUM(M424)</f>
        <v>260000</v>
      </c>
      <c r="N423" s="131">
        <f t="shared" si="210"/>
        <v>130</v>
      </c>
    </row>
    <row r="424" spans="1:16" s="138" customFormat="1" x14ac:dyDescent="0.2">
      <c r="A424" s="135">
        <v>1</v>
      </c>
      <c r="B424" s="135"/>
      <c r="C424" s="135"/>
      <c r="D424" s="135">
        <v>4</v>
      </c>
      <c r="E424" s="135"/>
      <c r="F424" s="135"/>
      <c r="G424" s="135"/>
      <c r="H424" s="136"/>
      <c r="I424" s="141">
        <v>422</v>
      </c>
      <c r="J424" s="147" t="s">
        <v>483</v>
      </c>
      <c r="K424" s="137">
        <v>200000</v>
      </c>
      <c r="L424" s="146">
        <f t="shared" ref="L424" si="211">M424-K424</f>
        <v>60000</v>
      </c>
      <c r="M424" s="147">
        <v>260000</v>
      </c>
      <c r="N424" s="131">
        <f t="shared" si="210"/>
        <v>130</v>
      </c>
    </row>
    <row r="425" spans="1:16" s="88" customFormat="1" x14ac:dyDescent="0.2">
      <c r="A425" s="206">
        <v>1</v>
      </c>
      <c r="B425" s="199"/>
      <c r="C425" s="199"/>
      <c r="D425" s="199"/>
      <c r="E425" s="199" t="s">
        <v>91</v>
      </c>
      <c r="F425" s="199" t="s">
        <v>91</v>
      </c>
      <c r="G425" s="199" t="s">
        <v>91</v>
      </c>
      <c r="H425" s="200"/>
      <c r="I425" s="205" t="s">
        <v>386</v>
      </c>
      <c r="J425" s="202" t="s">
        <v>387</v>
      </c>
      <c r="K425" s="203">
        <f t="shared" ref="K425" si="212">SUM(K426+K429+K432+K435+K438+K441+K444+K447)</f>
        <v>250000</v>
      </c>
      <c r="L425" s="271">
        <f>SUM(L426+L429+L432+L435+L438+L441+L444+L447)</f>
        <v>-20000</v>
      </c>
      <c r="M425" s="271">
        <f>SUM(M426+M429+M432+M435+M438+M441+M444+M447)</f>
        <v>230000</v>
      </c>
      <c r="N425" s="189">
        <f t="shared" si="210"/>
        <v>92</v>
      </c>
    </row>
    <row r="426" spans="1:16" s="88" customFormat="1" x14ac:dyDescent="0.2">
      <c r="A426" s="179">
        <v>1</v>
      </c>
      <c r="B426" s="179"/>
      <c r="C426" s="179"/>
      <c r="D426" s="179"/>
      <c r="E426" s="179" t="s">
        <v>91</v>
      </c>
      <c r="F426" s="179" t="s">
        <v>91</v>
      </c>
      <c r="G426" s="179" t="s">
        <v>91</v>
      </c>
      <c r="H426" s="193" t="s">
        <v>140</v>
      </c>
      <c r="I426" s="193" t="s">
        <v>388</v>
      </c>
      <c r="J426" s="181" t="s">
        <v>389</v>
      </c>
      <c r="K426" s="182">
        <f t="shared" ref="K426:M427" si="213">SUM(K427)</f>
        <v>85000</v>
      </c>
      <c r="L426" s="270">
        <f t="shared" si="213"/>
        <v>0</v>
      </c>
      <c r="M426" s="270">
        <f t="shared" si="213"/>
        <v>85000</v>
      </c>
      <c r="N426" s="183">
        <f t="shared" si="210"/>
        <v>100</v>
      </c>
    </row>
    <row r="427" spans="1:16" s="88" customFormat="1" x14ac:dyDescent="0.2">
      <c r="A427" s="128"/>
      <c r="B427" s="128"/>
      <c r="C427" s="128"/>
      <c r="D427" s="128"/>
      <c r="E427" s="128" t="s">
        <v>64</v>
      </c>
      <c r="F427" s="128" t="s">
        <v>64</v>
      </c>
      <c r="G427" s="128" t="s">
        <v>64</v>
      </c>
      <c r="H427" s="129"/>
      <c r="I427" s="141">
        <v>32</v>
      </c>
      <c r="J427" s="147" t="s">
        <v>40</v>
      </c>
      <c r="K427" s="130">
        <f t="shared" si="213"/>
        <v>85000</v>
      </c>
      <c r="L427" s="272">
        <f t="shared" si="213"/>
        <v>0</v>
      </c>
      <c r="M427" s="272">
        <f t="shared" si="213"/>
        <v>85000</v>
      </c>
      <c r="N427" s="131">
        <f t="shared" si="210"/>
        <v>100</v>
      </c>
    </row>
    <row r="428" spans="1:16" s="88" customFormat="1" x14ac:dyDescent="0.2">
      <c r="A428" s="128">
        <v>1</v>
      </c>
      <c r="B428" s="128"/>
      <c r="C428" s="128"/>
      <c r="D428" s="128"/>
      <c r="E428" s="128" t="s">
        <v>64</v>
      </c>
      <c r="F428" s="128" t="s">
        <v>64</v>
      </c>
      <c r="G428" s="128" t="s">
        <v>64</v>
      </c>
      <c r="H428" s="129"/>
      <c r="I428" s="141">
        <v>323</v>
      </c>
      <c r="J428" s="137" t="s">
        <v>43</v>
      </c>
      <c r="K428" s="130">
        <v>85000</v>
      </c>
      <c r="L428" s="146">
        <f t="shared" ref="L428" si="214">M428-K428</f>
        <v>0</v>
      </c>
      <c r="M428" s="272">
        <v>85000</v>
      </c>
      <c r="N428" s="131">
        <f t="shared" si="210"/>
        <v>100</v>
      </c>
    </row>
    <row r="429" spans="1:16" s="88" customFormat="1" x14ac:dyDescent="0.2">
      <c r="A429" s="179">
        <v>1</v>
      </c>
      <c r="B429" s="179"/>
      <c r="C429" s="179"/>
      <c r="D429" s="179"/>
      <c r="E429" s="179" t="s">
        <v>91</v>
      </c>
      <c r="F429" s="179" t="s">
        <v>91</v>
      </c>
      <c r="G429" s="179" t="s">
        <v>91</v>
      </c>
      <c r="H429" s="193" t="s">
        <v>140</v>
      </c>
      <c r="I429" s="193" t="s">
        <v>390</v>
      </c>
      <c r="J429" s="181" t="s">
        <v>391</v>
      </c>
      <c r="K429" s="182">
        <f t="shared" ref="K429:M430" si="215">SUM(K430)</f>
        <v>10000</v>
      </c>
      <c r="L429" s="270">
        <f t="shared" si="215"/>
        <v>0</v>
      </c>
      <c r="M429" s="270">
        <f t="shared" si="215"/>
        <v>10000</v>
      </c>
      <c r="N429" s="183">
        <v>0</v>
      </c>
    </row>
    <row r="430" spans="1:16" s="88" customFormat="1" x14ac:dyDescent="0.2">
      <c r="A430" s="128"/>
      <c r="B430" s="128"/>
      <c r="C430" s="128"/>
      <c r="D430" s="128"/>
      <c r="E430" s="128" t="s">
        <v>64</v>
      </c>
      <c r="F430" s="128" t="s">
        <v>64</v>
      </c>
      <c r="G430" s="128" t="s">
        <v>64</v>
      </c>
      <c r="H430" s="129"/>
      <c r="I430" s="141">
        <v>37</v>
      </c>
      <c r="J430" s="147" t="s">
        <v>50</v>
      </c>
      <c r="K430" s="130">
        <f t="shared" si="215"/>
        <v>10000</v>
      </c>
      <c r="L430" s="272">
        <f t="shared" si="215"/>
        <v>0</v>
      </c>
      <c r="M430" s="272">
        <f t="shared" si="215"/>
        <v>10000</v>
      </c>
      <c r="N430" s="131">
        <v>0</v>
      </c>
    </row>
    <row r="431" spans="1:16" s="88" customFormat="1" x14ac:dyDescent="0.2">
      <c r="A431" s="128">
        <v>1</v>
      </c>
      <c r="B431" s="128"/>
      <c r="C431" s="128"/>
      <c r="D431" s="128"/>
      <c r="E431" s="128" t="s">
        <v>64</v>
      </c>
      <c r="F431" s="128" t="s">
        <v>64</v>
      </c>
      <c r="G431" s="128" t="s">
        <v>64</v>
      </c>
      <c r="H431" s="129"/>
      <c r="I431" s="141">
        <v>372</v>
      </c>
      <c r="J431" s="147" t="s">
        <v>51</v>
      </c>
      <c r="K431" s="130">
        <v>10000</v>
      </c>
      <c r="L431" s="146">
        <f t="shared" ref="L431" si="216">M431-K431</f>
        <v>0</v>
      </c>
      <c r="M431" s="272">
        <v>10000</v>
      </c>
      <c r="N431" s="131">
        <v>0</v>
      </c>
    </row>
    <row r="432" spans="1:16" s="88" customFormat="1" x14ac:dyDescent="0.2">
      <c r="A432" s="179">
        <v>1</v>
      </c>
      <c r="B432" s="179"/>
      <c r="C432" s="179"/>
      <c r="D432" s="179"/>
      <c r="E432" s="179" t="s">
        <v>91</v>
      </c>
      <c r="F432" s="179" t="s">
        <v>91</v>
      </c>
      <c r="G432" s="179" t="s">
        <v>91</v>
      </c>
      <c r="H432" s="193" t="s">
        <v>140</v>
      </c>
      <c r="I432" s="193" t="s">
        <v>392</v>
      </c>
      <c r="J432" s="181" t="s">
        <v>393</v>
      </c>
      <c r="K432" s="182">
        <f t="shared" ref="K432:M433" si="217">SUM(K433)</f>
        <v>50000</v>
      </c>
      <c r="L432" s="270">
        <f t="shared" si="217"/>
        <v>-20000</v>
      </c>
      <c r="M432" s="270">
        <f t="shared" si="217"/>
        <v>30000</v>
      </c>
      <c r="N432" s="183">
        <f t="shared" ref="N432:N449" si="218">AVERAGE(M432/K432)*100</f>
        <v>60</v>
      </c>
    </row>
    <row r="433" spans="1:14" s="88" customFormat="1" x14ac:dyDescent="0.2">
      <c r="A433" s="128"/>
      <c r="B433" s="128"/>
      <c r="C433" s="128"/>
      <c r="D433" s="128"/>
      <c r="E433" s="128" t="s">
        <v>64</v>
      </c>
      <c r="F433" s="128" t="s">
        <v>64</v>
      </c>
      <c r="G433" s="128" t="s">
        <v>64</v>
      </c>
      <c r="H433" s="129"/>
      <c r="I433" s="141">
        <v>36</v>
      </c>
      <c r="J433" s="147" t="s">
        <v>196</v>
      </c>
      <c r="K433" s="130">
        <f t="shared" si="217"/>
        <v>50000</v>
      </c>
      <c r="L433" s="272">
        <f t="shared" si="217"/>
        <v>-20000</v>
      </c>
      <c r="M433" s="272">
        <f t="shared" si="217"/>
        <v>30000</v>
      </c>
      <c r="N433" s="131">
        <f t="shared" si="218"/>
        <v>60</v>
      </c>
    </row>
    <row r="434" spans="1:14" s="88" customFormat="1" x14ac:dyDescent="0.2">
      <c r="A434" s="128">
        <v>1</v>
      </c>
      <c r="B434" s="128"/>
      <c r="C434" s="128"/>
      <c r="D434" s="128"/>
      <c r="E434" s="128" t="s">
        <v>64</v>
      </c>
      <c r="F434" s="128" t="s">
        <v>64</v>
      </c>
      <c r="G434" s="128" t="s">
        <v>64</v>
      </c>
      <c r="H434" s="129"/>
      <c r="I434" s="141">
        <v>366</v>
      </c>
      <c r="J434" s="147" t="s">
        <v>181</v>
      </c>
      <c r="K434" s="130">
        <v>50000</v>
      </c>
      <c r="L434" s="146">
        <f t="shared" ref="L434" si="219">M434-K434</f>
        <v>-20000</v>
      </c>
      <c r="M434" s="272">
        <v>30000</v>
      </c>
      <c r="N434" s="131">
        <f t="shared" si="218"/>
        <v>60</v>
      </c>
    </row>
    <row r="435" spans="1:14" s="88" customFormat="1" x14ac:dyDescent="0.2">
      <c r="A435" s="179">
        <v>1</v>
      </c>
      <c r="B435" s="179"/>
      <c r="C435" s="179"/>
      <c r="D435" s="179"/>
      <c r="E435" s="179" t="s">
        <v>91</v>
      </c>
      <c r="F435" s="179" t="s">
        <v>91</v>
      </c>
      <c r="G435" s="179" t="s">
        <v>91</v>
      </c>
      <c r="H435" s="193" t="s">
        <v>140</v>
      </c>
      <c r="I435" s="193" t="s">
        <v>394</v>
      </c>
      <c r="J435" s="181" t="s">
        <v>395</v>
      </c>
      <c r="K435" s="182">
        <f t="shared" ref="K435:M436" si="220">SUM(K436)</f>
        <v>5000</v>
      </c>
      <c r="L435" s="270">
        <f t="shared" si="220"/>
        <v>-5000</v>
      </c>
      <c r="M435" s="270">
        <f t="shared" si="220"/>
        <v>0</v>
      </c>
      <c r="N435" s="183">
        <f t="shared" si="218"/>
        <v>0</v>
      </c>
    </row>
    <row r="436" spans="1:14" s="88" customFormat="1" x14ac:dyDescent="0.2">
      <c r="A436" s="128"/>
      <c r="B436" s="128"/>
      <c r="C436" s="128"/>
      <c r="D436" s="128"/>
      <c r="E436" s="128" t="s">
        <v>64</v>
      </c>
      <c r="F436" s="128" t="s">
        <v>64</v>
      </c>
      <c r="G436" s="128" t="s">
        <v>64</v>
      </c>
      <c r="H436" s="129"/>
      <c r="I436" s="141">
        <v>36</v>
      </c>
      <c r="J436" s="147" t="s">
        <v>196</v>
      </c>
      <c r="K436" s="130">
        <f t="shared" si="220"/>
        <v>5000</v>
      </c>
      <c r="L436" s="272">
        <f t="shared" si="220"/>
        <v>-5000</v>
      </c>
      <c r="M436" s="272">
        <f t="shared" si="220"/>
        <v>0</v>
      </c>
      <c r="N436" s="131">
        <f t="shared" si="218"/>
        <v>0</v>
      </c>
    </row>
    <row r="437" spans="1:14" s="88" customFormat="1" x14ac:dyDescent="0.2">
      <c r="A437" s="128">
        <v>1</v>
      </c>
      <c r="B437" s="128"/>
      <c r="C437" s="128"/>
      <c r="D437" s="128"/>
      <c r="E437" s="128" t="s">
        <v>64</v>
      </c>
      <c r="F437" s="128" t="s">
        <v>64</v>
      </c>
      <c r="G437" s="128" t="s">
        <v>64</v>
      </c>
      <c r="H437" s="129"/>
      <c r="I437" s="141">
        <v>366</v>
      </c>
      <c r="J437" s="147" t="s">
        <v>181</v>
      </c>
      <c r="K437" s="130">
        <v>5000</v>
      </c>
      <c r="L437" s="146">
        <f t="shared" ref="L437" si="221">M437-K437</f>
        <v>-5000</v>
      </c>
      <c r="M437" s="272">
        <v>0</v>
      </c>
      <c r="N437" s="131">
        <f t="shared" si="218"/>
        <v>0</v>
      </c>
    </row>
    <row r="438" spans="1:14" s="88" customFormat="1" x14ac:dyDescent="0.2">
      <c r="A438" s="179">
        <v>1</v>
      </c>
      <c r="B438" s="179"/>
      <c r="C438" s="179"/>
      <c r="D438" s="179"/>
      <c r="E438" s="179" t="s">
        <v>91</v>
      </c>
      <c r="F438" s="179" t="s">
        <v>91</v>
      </c>
      <c r="G438" s="179" t="s">
        <v>91</v>
      </c>
      <c r="H438" s="193" t="s">
        <v>478</v>
      </c>
      <c r="I438" s="193" t="s">
        <v>396</v>
      </c>
      <c r="J438" s="181" t="s">
        <v>397</v>
      </c>
      <c r="K438" s="182">
        <f t="shared" ref="K438:M439" si="222">SUM(K439)</f>
        <v>20000</v>
      </c>
      <c r="L438" s="270">
        <f t="shared" si="222"/>
        <v>0</v>
      </c>
      <c r="M438" s="270">
        <f t="shared" si="222"/>
        <v>20000</v>
      </c>
      <c r="N438" s="183">
        <f t="shared" si="218"/>
        <v>100</v>
      </c>
    </row>
    <row r="439" spans="1:14" s="88" customFormat="1" x14ac:dyDescent="0.2">
      <c r="A439" s="128"/>
      <c r="B439" s="128"/>
      <c r="C439" s="128"/>
      <c r="D439" s="128"/>
      <c r="E439" s="128" t="s">
        <v>64</v>
      </c>
      <c r="F439" s="128" t="s">
        <v>64</v>
      </c>
      <c r="G439" s="128" t="s">
        <v>64</v>
      </c>
      <c r="H439" s="129"/>
      <c r="I439" s="141">
        <v>32</v>
      </c>
      <c r="J439" s="147" t="s">
        <v>40</v>
      </c>
      <c r="K439" s="130">
        <f t="shared" si="222"/>
        <v>20000</v>
      </c>
      <c r="L439" s="272">
        <f t="shared" si="222"/>
        <v>0</v>
      </c>
      <c r="M439" s="272">
        <f t="shared" si="222"/>
        <v>20000</v>
      </c>
      <c r="N439" s="131">
        <f t="shared" si="218"/>
        <v>100</v>
      </c>
    </row>
    <row r="440" spans="1:14" s="88" customFormat="1" x14ac:dyDescent="0.2">
      <c r="A440" s="128">
        <v>1</v>
      </c>
      <c r="B440" s="128"/>
      <c r="C440" s="128"/>
      <c r="D440" s="128"/>
      <c r="E440" s="128" t="s">
        <v>64</v>
      </c>
      <c r="F440" s="128" t="s">
        <v>64</v>
      </c>
      <c r="G440" s="128" t="s">
        <v>64</v>
      </c>
      <c r="H440" s="129"/>
      <c r="I440" s="141">
        <v>329</v>
      </c>
      <c r="J440" s="137" t="s">
        <v>45</v>
      </c>
      <c r="K440" s="130">
        <v>20000</v>
      </c>
      <c r="L440" s="146">
        <f t="shared" ref="L440" si="223">M440-K440</f>
        <v>0</v>
      </c>
      <c r="M440" s="272">
        <v>20000</v>
      </c>
      <c r="N440" s="131">
        <f t="shared" si="218"/>
        <v>100</v>
      </c>
    </row>
    <row r="441" spans="1:14" s="88" customFormat="1" x14ac:dyDescent="0.2">
      <c r="A441" s="179">
        <v>1</v>
      </c>
      <c r="B441" s="179"/>
      <c r="C441" s="179"/>
      <c r="D441" s="179"/>
      <c r="E441" s="179" t="s">
        <v>91</v>
      </c>
      <c r="F441" s="179" t="s">
        <v>91</v>
      </c>
      <c r="G441" s="179" t="s">
        <v>91</v>
      </c>
      <c r="H441" s="193" t="s">
        <v>140</v>
      </c>
      <c r="I441" s="193" t="s">
        <v>398</v>
      </c>
      <c r="J441" s="181" t="s">
        <v>399</v>
      </c>
      <c r="K441" s="182">
        <f t="shared" ref="K441:M442" si="224">SUM(K442)</f>
        <v>35000</v>
      </c>
      <c r="L441" s="270">
        <f t="shared" si="224"/>
        <v>0</v>
      </c>
      <c r="M441" s="270">
        <f t="shared" si="224"/>
        <v>35000</v>
      </c>
      <c r="N441" s="183">
        <f t="shared" si="218"/>
        <v>100</v>
      </c>
    </row>
    <row r="442" spans="1:14" s="88" customFormat="1" x14ac:dyDescent="0.2">
      <c r="A442" s="128"/>
      <c r="B442" s="128"/>
      <c r="C442" s="128"/>
      <c r="D442" s="128"/>
      <c r="E442" s="128" t="s">
        <v>64</v>
      </c>
      <c r="F442" s="128" t="s">
        <v>64</v>
      </c>
      <c r="G442" s="128" t="s">
        <v>64</v>
      </c>
      <c r="H442" s="129"/>
      <c r="I442" s="141">
        <v>36</v>
      </c>
      <c r="J442" s="147" t="s">
        <v>196</v>
      </c>
      <c r="K442" s="130">
        <f t="shared" si="224"/>
        <v>35000</v>
      </c>
      <c r="L442" s="272">
        <f t="shared" si="224"/>
        <v>0</v>
      </c>
      <c r="M442" s="272">
        <f t="shared" si="224"/>
        <v>35000</v>
      </c>
      <c r="N442" s="131">
        <f t="shared" si="218"/>
        <v>100</v>
      </c>
    </row>
    <row r="443" spans="1:14" s="88" customFormat="1" x14ac:dyDescent="0.2">
      <c r="A443" s="128">
        <v>1</v>
      </c>
      <c r="B443" s="128"/>
      <c r="C443" s="128"/>
      <c r="D443" s="128"/>
      <c r="E443" s="128" t="s">
        <v>64</v>
      </c>
      <c r="F443" s="128" t="s">
        <v>64</v>
      </c>
      <c r="G443" s="128" t="s">
        <v>64</v>
      </c>
      <c r="H443" s="129"/>
      <c r="I443" s="141">
        <v>366</v>
      </c>
      <c r="J443" s="147" t="s">
        <v>181</v>
      </c>
      <c r="K443" s="130">
        <v>35000</v>
      </c>
      <c r="L443" s="272">
        <v>0</v>
      </c>
      <c r="M443" s="272">
        <v>35000</v>
      </c>
      <c r="N443" s="131">
        <f t="shared" si="218"/>
        <v>100</v>
      </c>
    </row>
    <row r="444" spans="1:14" s="88" customFormat="1" x14ac:dyDescent="0.2">
      <c r="A444" s="179">
        <v>1</v>
      </c>
      <c r="B444" s="179"/>
      <c r="C444" s="179"/>
      <c r="D444" s="179"/>
      <c r="E444" s="179" t="s">
        <v>91</v>
      </c>
      <c r="F444" s="179" t="s">
        <v>91</v>
      </c>
      <c r="G444" s="179" t="s">
        <v>91</v>
      </c>
      <c r="H444" s="193" t="s">
        <v>140</v>
      </c>
      <c r="I444" s="193" t="s">
        <v>400</v>
      </c>
      <c r="J444" s="181" t="s">
        <v>401</v>
      </c>
      <c r="K444" s="182">
        <v>30000</v>
      </c>
      <c r="L444" s="270">
        <f>SUM(L445)</f>
        <v>5000</v>
      </c>
      <c r="M444" s="270">
        <f>SUM(M445)</f>
        <v>35000</v>
      </c>
      <c r="N444" s="183">
        <f t="shared" si="218"/>
        <v>116.66666666666667</v>
      </c>
    </row>
    <row r="445" spans="1:14" s="88" customFormat="1" x14ac:dyDescent="0.2">
      <c r="A445" s="128"/>
      <c r="B445" s="128"/>
      <c r="C445" s="128"/>
      <c r="D445" s="128"/>
      <c r="E445" s="128" t="s">
        <v>64</v>
      </c>
      <c r="F445" s="128" t="s">
        <v>64</v>
      </c>
      <c r="G445" s="128" t="s">
        <v>64</v>
      </c>
      <c r="H445" s="129"/>
      <c r="I445" s="141">
        <v>32</v>
      </c>
      <c r="J445" s="147" t="s">
        <v>40</v>
      </c>
      <c r="K445" s="130">
        <v>30000</v>
      </c>
      <c r="L445" s="272">
        <f>SUM(L446)</f>
        <v>5000</v>
      </c>
      <c r="M445" s="272">
        <f>SUM(M446)</f>
        <v>35000</v>
      </c>
      <c r="N445" s="131">
        <f t="shared" si="218"/>
        <v>116.66666666666667</v>
      </c>
    </row>
    <row r="446" spans="1:14" s="88" customFormat="1" x14ac:dyDescent="0.2">
      <c r="A446" s="128">
        <v>1</v>
      </c>
      <c r="B446" s="128"/>
      <c r="C446" s="128"/>
      <c r="D446" s="128"/>
      <c r="E446" s="128" t="s">
        <v>64</v>
      </c>
      <c r="F446" s="128" t="s">
        <v>64</v>
      </c>
      <c r="G446" s="128" t="s">
        <v>64</v>
      </c>
      <c r="H446" s="129"/>
      <c r="I446" s="141">
        <v>329</v>
      </c>
      <c r="J446" s="137" t="s">
        <v>45</v>
      </c>
      <c r="K446" s="257">
        <v>30000</v>
      </c>
      <c r="L446" s="146">
        <f t="shared" ref="L446" si="225">M446-K446</f>
        <v>5000</v>
      </c>
      <c r="M446" s="272">
        <v>35000</v>
      </c>
      <c r="N446" s="131">
        <f t="shared" si="218"/>
        <v>116.66666666666667</v>
      </c>
    </row>
    <row r="447" spans="1:14" s="88" customFormat="1" x14ac:dyDescent="0.2">
      <c r="A447" s="179">
        <v>1</v>
      </c>
      <c r="B447" s="179"/>
      <c r="C447" s="179"/>
      <c r="D447" s="179"/>
      <c r="E447" s="179" t="s">
        <v>91</v>
      </c>
      <c r="F447" s="179" t="s">
        <v>91</v>
      </c>
      <c r="G447" s="179" t="s">
        <v>91</v>
      </c>
      <c r="H447" s="193" t="s">
        <v>140</v>
      </c>
      <c r="I447" s="193" t="s">
        <v>402</v>
      </c>
      <c r="J447" s="181" t="s">
        <v>403</v>
      </c>
      <c r="K447" s="182">
        <f t="shared" ref="K447:M448" si="226">SUM(K448)</f>
        <v>15000</v>
      </c>
      <c r="L447" s="270">
        <f t="shared" si="226"/>
        <v>0</v>
      </c>
      <c r="M447" s="270">
        <f t="shared" si="226"/>
        <v>15000</v>
      </c>
      <c r="N447" s="183">
        <f t="shared" si="218"/>
        <v>100</v>
      </c>
    </row>
    <row r="448" spans="1:14" s="88" customFormat="1" x14ac:dyDescent="0.2">
      <c r="A448" s="128"/>
      <c r="B448" s="128"/>
      <c r="C448" s="128"/>
      <c r="D448" s="128"/>
      <c r="E448" s="128" t="s">
        <v>64</v>
      </c>
      <c r="F448" s="128" t="s">
        <v>64</v>
      </c>
      <c r="G448" s="128" t="s">
        <v>64</v>
      </c>
      <c r="H448" s="129"/>
      <c r="I448" s="141">
        <v>37</v>
      </c>
      <c r="J448" s="147" t="s">
        <v>50</v>
      </c>
      <c r="K448" s="130">
        <f t="shared" si="226"/>
        <v>15000</v>
      </c>
      <c r="L448" s="272">
        <f t="shared" si="226"/>
        <v>0</v>
      </c>
      <c r="M448" s="272">
        <f t="shared" si="226"/>
        <v>15000</v>
      </c>
      <c r="N448" s="131">
        <f t="shared" si="218"/>
        <v>100</v>
      </c>
    </row>
    <row r="449" spans="1:14" s="88" customFormat="1" x14ac:dyDescent="0.2">
      <c r="A449" s="128">
        <v>1</v>
      </c>
      <c r="B449" s="128"/>
      <c r="C449" s="128"/>
      <c r="D449" s="128"/>
      <c r="E449" s="128" t="s">
        <v>64</v>
      </c>
      <c r="F449" s="128" t="s">
        <v>64</v>
      </c>
      <c r="G449" s="128" t="s">
        <v>64</v>
      </c>
      <c r="H449" s="129"/>
      <c r="I449" s="141">
        <v>372</v>
      </c>
      <c r="J449" s="147" t="s">
        <v>51</v>
      </c>
      <c r="K449" s="130">
        <v>15000</v>
      </c>
      <c r="L449" s="146">
        <f t="shared" ref="L449" si="227">M449-K449</f>
        <v>0</v>
      </c>
      <c r="M449" s="272">
        <v>15000</v>
      </c>
      <c r="N449" s="131">
        <f t="shared" si="218"/>
        <v>100</v>
      </c>
    </row>
    <row r="450" spans="1:14" s="88" customFormat="1" x14ac:dyDescent="0.2">
      <c r="A450" s="173"/>
      <c r="B450" s="173"/>
      <c r="C450" s="173"/>
      <c r="D450" s="173"/>
      <c r="E450" s="173"/>
      <c r="F450" s="173"/>
      <c r="G450" s="173"/>
      <c r="H450" s="208" t="s">
        <v>502</v>
      </c>
      <c r="I450" s="178" t="s">
        <v>431</v>
      </c>
      <c r="J450" s="176"/>
      <c r="K450" s="211">
        <f t="shared" ref="K450" si="228">SUM(K452)</f>
        <v>94500</v>
      </c>
      <c r="L450" s="275">
        <f>SUM(L452)</f>
        <v>0</v>
      </c>
      <c r="M450" s="275">
        <f>SUM(M452)</f>
        <v>94500</v>
      </c>
      <c r="N450" s="177">
        <f t="shared" ref="N450" si="229">AVERAGE(M450/K450)*100</f>
        <v>100</v>
      </c>
    </row>
    <row r="451" spans="1:14" s="88" customFormat="1" x14ac:dyDescent="0.2">
      <c r="A451" s="206">
        <v>1</v>
      </c>
      <c r="B451" s="199"/>
      <c r="C451" s="199"/>
      <c r="D451" s="199"/>
      <c r="E451" s="199" t="s">
        <v>91</v>
      </c>
      <c r="F451" s="199" t="s">
        <v>91</v>
      </c>
      <c r="G451" s="199" t="s">
        <v>91</v>
      </c>
      <c r="H451" s="200"/>
      <c r="I451" s="205" t="s">
        <v>404</v>
      </c>
      <c r="J451" s="202" t="s">
        <v>405</v>
      </c>
      <c r="K451" s="203">
        <f t="shared" ref="K451:M452" si="230">SUM(K452)</f>
        <v>94500</v>
      </c>
      <c r="L451" s="271">
        <f t="shared" si="230"/>
        <v>0</v>
      </c>
      <c r="M451" s="271">
        <f t="shared" si="230"/>
        <v>94500</v>
      </c>
      <c r="N451" s="189">
        <f>AVERAGE(M451/K451)*100</f>
        <v>100</v>
      </c>
    </row>
    <row r="452" spans="1:14" s="88" customFormat="1" x14ac:dyDescent="0.2">
      <c r="A452" s="179">
        <v>1</v>
      </c>
      <c r="B452" s="179"/>
      <c r="C452" s="179"/>
      <c r="D452" s="179"/>
      <c r="E452" s="179" t="s">
        <v>91</v>
      </c>
      <c r="F452" s="179" t="s">
        <v>91</v>
      </c>
      <c r="G452" s="179" t="s">
        <v>91</v>
      </c>
      <c r="H452" s="193" t="s">
        <v>173</v>
      </c>
      <c r="I452" s="193" t="s">
        <v>406</v>
      </c>
      <c r="J452" s="181" t="s">
        <v>407</v>
      </c>
      <c r="K452" s="182">
        <v>94500</v>
      </c>
      <c r="L452" s="270">
        <f t="shared" si="230"/>
        <v>0</v>
      </c>
      <c r="M452" s="270">
        <f t="shared" si="230"/>
        <v>94500</v>
      </c>
      <c r="N452" s="183">
        <f>AVERAGE(M452/K452)*100</f>
        <v>100</v>
      </c>
    </row>
    <row r="453" spans="1:14" s="88" customFormat="1" x14ac:dyDescent="0.2">
      <c r="A453" s="128"/>
      <c r="B453" s="128"/>
      <c r="C453" s="128"/>
      <c r="D453" s="128"/>
      <c r="E453" s="128" t="s">
        <v>64</v>
      </c>
      <c r="F453" s="128" t="s">
        <v>64</v>
      </c>
      <c r="G453" s="128" t="s">
        <v>64</v>
      </c>
      <c r="H453" s="129"/>
      <c r="I453" s="141">
        <v>37</v>
      </c>
      <c r="J453" s="147" t="s">
        <v>50</v>
      </c>
      <c r="K453" s="130">
        <v>94500</v>
      </c>
      <c r="L453" s="274">
        <f>SUM(L454)</f>
        <v>0</v>
      </c>
      <c r="M453" s="274">
        <f>SUM(M454)</f>
        <v>94500</v>
      </c>
      <c r="N453" s="131">
        <f>AVERAGE(M453/K453)*100</f>
        <v>100</v>
      </c>
    </row>
    <row r="454" spans="1:14" s="88" customFormat="1" x14ac:dyDescent="0.2">
      <c r="A454" s="128">
        <v>1</v>
      </c>
      <c r="B454" s="128"/>
      <c r="C454" s="128"/>
      <c r="D454" s="128"/>
      <c r="E454" s="128" t="s">
        <v>64</v>
      </c>
      <c r="F454" s="128" t="s">
        <v>64</v>
      </c>
      <c r="G454" s="128" t="s">
        <v>64</v>
      </c>
      <c r="H454" s="129"/>
      <c r="I454" s="141">
        <v>372</v>
      </c>
      <c r="J454" s="147" t="s">
        <v>51</v>
      </c>
      <c r="K454" s="132">
        <v>94500</v>
      </c>
      <c r="L454" s="146">
        <f t="shared" ref="L454" si="231">M454-K454</f>
        <v>0</v>
      </c>
      <c r="M454" s="272">
        <v>94500</v>
      </c>
      <c r="N454" s="131">
        <f>AVERAGE(M454/K454)*100</f>
        <v>100</v>
      </c>
    </row>
    <row r="455" spans="1:14" s="88" customFormat="1" x14ac:dyDescent="0.2">
      <c r="A455" s="173"/>
      <c r="B455" s="173"/>
      <c r="C455" s="173"/>
      <c r="D455" s="173"/>
      <c r="E455" s="173"/>
      <c r="F455" s="173"/>
      <c r="G455" s="173"/>
      <c r="H455" s="174"/>
      <c r="I455" s="178" t="s">
        <v>408</v>
      </c>
      <c r="J455" s="176"/>
      <c r="K455" s="176">
        <f t="shared" ref="K455" si="232">SUM(K457)</f>
        <v>100000</v>
      </c>
      <c r="L455" s="268">
        <f>SUM(L457)</f>
        <v>-10000</v>
      </c>
      <c r="M455" s="268">
        <f>SUM(M457)</f>
        <v>90000</v>
      </c>
      <c r="N455" s="177">
        <f>AVERAGE(M455/K455)*100</f>
        <v>90</v>
      </c>
    </row>
    <row r="456" spans="1:14" s="88" customFormat="1" x14ac:dyDescent="0.2">
      <c r="A456" s="173"/>
      <c r="B456" s="173"/>
      <c r="C456" s="173"/>
      <c r="D456" s="173"/>
      <c r="E456" s="173"/>
      <c r="F456" s="173"/>
      <c r="G456" s="173"/>
      <c r="H456" s="208" t="s">
        <v>148</v>
      </c>
      <c r="I456" s="178" t="s">
        <v>409</v>
      </c>
      <c r="J456" s="176"/>
      <c r="K456" s="176">
        <f t="shared" ref="K456" si="233">SUM(K458+K461)</f>
        <v>100000</v>
      </c>
      <c r="L456" s="268">
        <f>SUM(L458+L461)</f>
        <v>-10000</v>
      </c>
      <c r="M456" s="268">
        <f>SUM(M458+M461)</f>
        <v>90000</v>
      </c>
      <c r="N456" s="177">
        <f t="shared" ref="N456" si="234">AVERAGE(M456/K456)*100</f>
        <v>90</v>
      </c>
    </row>
    <row r="457" spans="1:14" s="88" customFormat="1" x14ac:dyDescent="0.2">
      <c r="A457" s="206">
        <v>1</v>
      </c>
      <c r="B457" s="199"/>
      <c r="C457" s="199"/>
      <c r="D457" s="199"/>
      <c r="E457" s="199" t="s">
        <v>91</v>
      </c>
      <c r="F457" s="199" t="s">
        <v>91</v>
      </c>
      <c r="G457" s="199" t="s">
        <v>91</v>
      </c>
      <c r="H457" s="200"/>
      <c r="I457" s="205" t="s">
        <v>410</v>
      </c>
      <c r="J457" s="202" t="s">
        <v>411</v>
      </c>
      <c r="K457" s="203">
        <f t="shared" ref="K457" si="235">SUM(K458+K461)</f>
        <v>100000</v>
      </c>
      <c r="L457" s="271">
        <f>SUM(L458+L461)</f>
        <v>-10000</v>
      </c>
      <c r="M457" s="271">
        <f>SUM(M458+M461)</f>
        <v>90000</v>
      </c>
      <c r="N457" s="189">
        <f t="shared" ref="N457:N464" si="236">AVERAGE(M457/K457)*100</f>
        <v>90</v>
      </c>
    </row>
    <row r="458" spans="1:14" s="88" customFormat="1" x14ac:dyDescent="0.2">
      <c r="A458" s="179">
        <v>1</v>
      </c>
      <c r="B458" s="179"/>
      <c r="C458" s="179"/>
      <c r="D458" s="179"/>
      <c r="E458" s="179" t="s">
        <v>91</v>
      </c>
      <c r="F458" s="179" t="s">
        <v>91</v>
      </c>
      <c r="G458" s="179" t="s">
        <v>91</v>
      </c>
      <c r="H458" s="193" t="s">
        <v>151</v>
      </c>
      <c r="I458" s="193" t="s">
        <v>412</v>
      </c>
      <c r="J458" s="181" t="s">
        <v>413</v>
      </c>
      <c r="K458" s="182">
        <f t="shared" ref="K458:M459" si="237">SUM(K459)</f>
        <v>70000</v>
      </c>
      <c r="L458" s="270">
        <f t="shared" si="237"/>
        <v>0</v>
      </c>
      <c r="M458" s="270">
        <f t="shared" si="237"/>
        <v>70000</v>
      </c>
      <c r="N458" s="183">
        <f t="shared" si="236"/>
        <v>100</v>
      </c>
    </row>
    <row r="459" spans="1:14" s="88" customFormat="1" x14ac:dyDescent="0.2">
      <c r="A459" s="128"/>
      <c r="B459" s="128"/>
      <c r="C459" s="128"/>
      <c r="D459" s="128"/>
      <c r="E459" s="128" t="s">
        <v>64</v>
      </c>
      <c r="F459" s="128" t="s">
        <v>64</v>
      </c>
      <c r="G459" s="128" t="s">
        <v>64</v>
      </c>
      <c r="H459" s="129"/>
      <c r="I459" s="141">
        <v>32</v>
      </c>
      <c r="J459" s="147" t="s">
        <v>40</v>
      </c>
      <c r="K459" s="142">
        <f t="shared" si="237"/>
        <v>70000</v>
      </c>
      <c r="L459" s="274">
        <f t="shared" si="237"/>
        <v>0</v>
      </c>
      <c r="M459" s="274">
        <f t="shared" si="237"/>
        <v>70000</v>
      </c>
      <c r="N459" s="131">
        <f t="shared" si="236"/>
        <v>100</v>
      </c>
    </row>
    <row r="460" spans="1:14" s="88" customFormat="1" x14ac:dyDescent="0.2">
      <c r="A460" s="128">
        <v>1</v>
      </c>
      <c r="B460" s="128"/>
      <c r="C460" s="128"/>
      <c r="D460" s="128"/>
      <c r="E460" s="128" t="s">
        <v>64</v>
      </c>
      <c r="F460" s="128" t="s">
        <v>64</v>
      </c>
      <c r="G460" s="128" t="s">
        <v>64</v>
      </c>
      <c r="H460" s="129"/>
      <c r="I460" s="141">
        <v>323</v>
      </c>
      <c r="J460" s="137" t="s">
        <v>43</v>
      </c>
      <c r="K460" s="130">
        <v>70000</v>
      </c>
      <c r="L460" s="146">
        <f t="shared" ref="L460" si="238">M460-K460</f>
        <v>0</v>
      </c>
      <c r="M460" s="272">
        <v>70000</v>
      </c>
      <c r="N460" s="131">
        <f t="shared" si="236"/>
        <v>100</v>
      </c>
    </row>
    <row r="461" spans="1:14" s="88" customFormat="1" x14ac:dyDescent="0.2">
      <c r="A461" s="179">
        <v>1</v>
      </c>
      <c r="B461" s="179"/>
      <c r="C461" s="179"/>
      <c r="D461" s="179"/>
      <c r="E461" s="179" t="s">
        <v>91</v>
      </c>
      <c r="F461" s="179" t="s">
        <v>91</v>
      </c>
      <c r="G461" s="179" t="s">
        <v>91</v>
      </c>
      <c r="H461" s="193" t="s">
        <v>152</v>
      </c>
      <c r="I461" s="193" t="s">
        <v>414</v>
      </c>
      <c r="J461" s="181" t="s">
        <v>415</v>
      </c>
      <c r="K461" s="182">
        <f t="shared" ref="K461:M462" si="239">SUM(K462)</f>
        <v>30000</v>
      </c>
      <c r="L461" s="270">
        <f t="shared" si="239"/>
        <v>-10000</v>
      </c>
      <c r="M461" s="270">
        <f t="shared" si="239"/>
        <v>20000</v>
      </c>
      <c r="N461" s="183">
        <f t="shared" si="236"/>
        <v>66.666666666666657</v>
      </c>
    </row>
    <row r="462" spans="1:14" s="88" customFormat="1" x14ac:dyDescent="0.2">
      <c r="A462" s="128"/>
      <c r="B462" s="128"/>
      <c r="C462" s="128"/>
      <c r="D462" s="128"/>
      <c r="E462" s="128" t="s">
        <v>64</v>
      </c>
      <c r="F462" s="128" t="s">
        <v>64</v>
      </c>
      <c r="G462" s="128" t="s">
        <v>64</v>
      </c>
      <c r="H462" s="129"/>
      <c r="I462" s="141">
        <v>32</v>
      </c>
      <c r="J462" s="147" t="s">
        <v>40</v>
      </c>
      <c r="K462" s="142">
        <f t="shared" si="239"/>
        <v>30000</v>
      </c>
      <c r="L462" s="274">
        <f t="shared" si="239"/>
        <v>-10000</v>
      </c>
      <c r="M462" s="274">
        <f t="shared" si="239"/>
        <v>20000</v>
      </c>
      <c r="N462" s="131">
        <f t="shared" si="236"/>
        <v>66.666666666666657</v>
      </c>
    </row>
    <row r="463" spans="1:14" s="88" customFormat="1" x14ac:dyDescent="0.2">
      <c r="A463" s="128">
        <v>1</v>
      </c>
      <c r="B463" s="128"/>
      <c r="C463" s="128"/>
      <c r="D463" s="128"/>
      <c r="E463" s="128" t="s">
        <v>64</v>
      </c>
      <c r="F463" s="128" t="s">
        <v>64</v>
      </c>
      <c r="G463" s="128" t="s">
        <v>64</v>
      </c>
      <c r="H463" s="129"/>
      <c r="I463" s="141">
        <v>329</v>
      </c>
      <c r="J463" s="137" t="s">
        <v>45</v>
      </c>
      <c r="K463" s="130">
        <v>30000</v>
      </c>
      <c r="L463" s="146">
        <f t="shared" ref="L463" si="240">M463-K463</f>
        <v>-10000</v>
      </c>
      <c r="M463" s="272">
        <v>20000</v>
      </c>
      <c r="N463" s="131">
        <f t="shared" si="236"/>
        <v>66.666666666666657</v>
      </c>
    </row>
    <row r="464" spans="1:14" s="88" customFormat="1" x14ac:dyDescent="0.2">
      <c r="A464" s="173"/>
      <c r="B464" s="173"/>
      <c r="C464" s="173"/>
      <c r="D464" s="173"/>
      <c r="E464" s="173"/>
      <c r="F464" s="173"/>
      <c r="G464" s="173"/>
      <c r="H464" s="174"/>
      <c r="I464" s="178" t="s">
        <v>416</v>
      </c>
      <c r="J464" s="176"/>
      <c r="K464" s="176">
        <f t="shared" ref="K464" si="241">SUM(K466+K474)</f>
        <v>662500</v>
      </c>
      <c r="L464" s="268">
        <f>SUM(L466+L474)</f>
        <v>-54750</v>
      </c>
      <c r="M464" s="268">
        <f>SUM(M466+M474)</f>
        <v>607750</v>
      </c>
      <c r="N464" s="177">
        <f t="shared" si="236"/>
        <v>91.735849056603769</v>
      </c>
    </row>
    <row r="465" spans="1:14" s="88" customFormat="1" x14ac:dyDescent="0.2">
      <c r="A465" s="173"/>
      <c r="B465" s="173"/>
      <c r="C465" s="173"/>
      <c r="D465" s="173"/>
      <c r="E465" s="173"/>
      <c r="F465" s="173"/>
      <c r="G465" s="173"/>
      <c r="H465" s="208" t="s">
        <v>107</v>
      </c>
      <c r="I465" s="178" t="s">
        <v>417</v>
      </c>
      <c r="J465" s="176"/>
      <c r="K465" s="176">
        <f t="shared" ref="K465" si="242">SUM(K467+K471+K475+K480)</f>
        <v>662500</v>
      </c>
      <c r="L465" s="268">
        <f>SUM(L467+L471+L475+L480)</f>
        <v>-54750</v>
      </c>
      <c r="M465" s="268">
        <f>SUM(M467+M471+M475+M480)</f>
        <v>607750</v>
      </c>
      <c r="N465" s="177">
        <f t="shared" ref="N465" si="243">AVERAGE(M465/K465)*100</f>
        <v>91.735849056603769</v>
      </c>
    </row>
    <row r="466" spans="1:14" s="88" customFormat="1" x14ac:dyDescent="0.2">
      <c r="A466" s="206">
        <v>1</v>
      </c>
      <c r="B466" s="199"/>
      <c r="C466" s="199"/>
      <c r="D466" s="199"/>
      <c r="E466" s="199" t="s">
        <v>91</v>
      </c>
      <c r="F466" s="199" t="s">
        <v>91</v>
      </c>
      <c r="G466" s="199" t="s">
        <v>91</v>
      </c>
      <c r="H466" s="200"/>
      <c r="I466" s="205" t="s">
        <v>418</v>
      </c>
      <c r="J466" s="202" t="s">
        <v>419</v>
      </c>
      <c r="K466" s="203">
        <f t="shared" ref="K466" si="244">SUM(K467+K471)</f>
        <v>620000</v>
      </c>
      <c r="L466" s="271">
        <f>SUM(L467+L471)</f>
        <v>-37250</v>
      </c>
      <c r="M466" s="271">
        <f>SUM(M467+M471)</f>
        <v>582750</v>
      </c>
      <c r="N466" s="189">
        <f>AVERAGE(M466/K466)*100</f>
        <v>93.991935483870975</v>
      </c>
    </row>
    <row r="467" spans="1:14" s="88" customFormat="1" x14ac:dyDescent="0.2">
      <c r="A467" s="179">
        <v>1</v>
      </c>
      <c r="B467" s="179"/>
      <c r="C467" s="179"/>
      <c r="D467" s="179"/>
      <c r="E467" s="179" t="s">
        <v>91</v>
      </c>
      <c r="F467" s="179" t="s">
        <v>91</v>
      </c>
      <c r="G467" s="179" t="s">
        <v>91</v>
      </c>
      <c r="H467" s="193" t="s">
        <v>479</v>
      </c>
      <c r="I467" s="193" t="s">
        <v>420</v>
      </c>
      <c r="J467" s="181" t="s">
        <v>421</v>
      </c>
      <c r="K467" s="182">
        <f>SUM(K468)</f>
        <v>420000</v>
      </c>
      <c r="L467" s="270">
        <f>SUM(L468)</f>
        <v>4000</v>
      </c>
      <c r="M467" s="270">
        <f>SUM(M468)</f>
        <v>424000</v>
      </c>
      <c r="N467" s="183">
        <f>AVERAGE(M467/K467)*100</f>
        <v>100.95238095238095</v>
      </c>
    </row>
    <row r="468" spans="1:14" s="88" customFormat="1" x14ac:dyDescent="0.2">
      <c r="A468" s="128"/>
      <c r="B468" s="128"/>
      <c r="C468" s="128"/>
      <c r="D468" s="128"/>
      <c r="E468" s="128" t="s">
        <v>64</v>
      </c>
      <c r="F468" s="128" t="s">
        <v>64</v>
      </c>
      <c r="G468" s="128" t="s">
        <v>64</v>
      </c>
      <c r="H468" s="129"/>
      <c r="I468" s="141">
        <v>38</v>
      </c>
      <c r="J468" s="137" t="s">
        <v>52</v>
      </c>
      <c r="K468" s="142">
        <f t="shared" ref="K468" si="245">SUM(K469:K470)</f>
        <v>420000</v>
      </c>
      <c r="L468" s="274">
        <f>SUM(L469:L470)</f>
        <v>4000</v>
      </c>
      <c r="M468" s="274">
        <f>SUM(M469:M470)</f>
        <v>424000</v>
      </c>
      <c r="N468" s="131">
        <f>AVERAGE(M468/K468)*100</f>
        <v>100.95238095238095</v>
      </c>
    </row>
    <row r="469" spans="1:14" s="88" customFormat="1" x14ac:dyDescent="0.2">
      <c r="A469" s="128">
        <v>1</v>
      </c>
      <c r="B469" s="128"/>
      <c r="C469" s="128"/>
      <c r="D469" s="128"/>
      <c r="E469" s="128" t="s">
        <v>64</v>
      </c>
      <c r="F469" s="128" t="s">
        <v>64</v>
      </c>
      <c r="G469" s="128" t="s">
        <v>64</v>
      </c>
      <c r="H469" s="129"/>
      <c r="I469" s="141">
        <v>381</v>
      </c>
      <c r="J469" s="137" t="s">
        <v>53</v>
      </c>
      <c r="K469" s="130">
        <v>400000</v>
      </c>
      <c r="L469" s="146">
        <f t="shared" ref="L469" si="246">M469-K469</f>
        <v>10000</v>
      </c>
      <c r="M469" s="272">
        <v>410000</v>
      </c>
      <c r="N469" s="131">
        <f>AVERAGE(M469/K469)*100</f>
        <v>102.49999999999999</v>
      </c>
    </row>
    <row r="470" spans="1:14" s="88" customFormat="1" x14ac:dyDescent="0.2">
      <c r="A470" s="128">
        <v>1</v>
      </c>
      <c r="B470" s="128"/>
      <c r="C470" s="128"/>
      <c r="D470" s="128"/>
      <c r="E470" s="128"/>
      <c r="F470" s="128"/>
      <c r="G470" s="128"/>
      <c r="H470" s="129"/>
      <c r="I470" s="141">
        <v>382</v>
      </c>
      <c r="J470" s="151" t="s">
        <v>541</v>
      </c>
      <c r="K470" s="130">
        <v>20000</v>
      </c>
      <c r="L470" s="146">
        <f t="shared" ref="L470" si="247">M470-K470</f>
        <v>-6000</v>
      </c>
      <c r="M470" s="272">
        <v>14000</v>
      </c>
      <c r="N470" s="131">
        <v>0</v>
      </c>
    </row>
    <row r="471" spans="1:14" s="88" customFormat="1" x14ac:dyDescent="0.2">
      <c r="A471" s="179">
        <v>1</v>
      </c>
      <c r="B471" s="179"/>
      <c r="C471" s="179"/>
      <c r="D471" s="179"/>
      <c r="E471" s="179" t="s">
        <v>91</v>
      </c>
      <c r="F471" s="179" t="s">
        <v>91</v>
      </c>
      <c r="G471" s="179" t="s">
        <v>91</v>
      </c>
      <c r="H471" s="193" t="s">
        <v>479</v>
      </c>
      <c r="I471" s="193" t="s">
        <v>422</v>
      </c>
      <c r="J471" s="181" t="s">
        <v>423</v>
      </c>
      <c r="K471" s="182">
        <f t="shared" ref="K471:M472" si="248">SUM(K472)</f>
        <v>200000</v>
      </c>
      <c r="L471" s="270">
        <f t="shared" si="248"/>
        <v>-41250</v>
      </c>
      <c r="M471" s="270">
        <f t="shared" si="248"/>
        <v>158750</v>
      </c>
      <c r="N471" s="183">
        <f t="shared" ref="N471:N483" si="249">AVERAGE(M471/K471)*100</f>
        <v>79.375</v>
      </c>
    </row>
    <row r="472" spans="1:14" s="88" customFormat="1" x14ac:dyDescent="0.2">
      <c r="A472" s="128"/>
      <c r="B472" s="128"/>
      <c r="C472" s="128"/>
      <c r="D472" s="128"/>
      <c r="E472" s="128" t="s">
        <v>64</v>
      </c>
      <c r="F472" s="128" t="s">
        <v>64</v>
      </c>
      <c r="G472" s="128" t="s">
        <v>64</v>
      </c>
      <c r="H472" s="129"/>
      <c r="I472" s="141">
        <v>38</v>
      </c>
      <c r="J472" s="137" t="s">
        <v>52</v>
      </c>
      <c r="K472" s="142">
        <f t="shared" si="248"/>
        <v>200000</v>
      </c>
      <c r="L472" s="274">
        <f t="shared" si="248"/>
        <v>-41250</v>
      </c>
      <c r="M472" s="274">
        <f t="shared" si="248"/>
        <v>158750</v>
      </c>
      <c r="N472" s="131">
        <f t="shared" si="249"/>
        <v>79.375</v>
      </c>
    </row>
    <row r="473" spans="1:14" s="88" customFormat="1" x14ac:dyDescent="0.2">
      <c r="A473" s="128">
        <v>1</v>
      </c>
      <c r="B473" s="128"/>
      <c r="C473" s="128"/>
      <c r="D473" s="128"/>
      <c r="E473" s="128" t="s">
        <v>64</v>
      </c>
      <c r="F473" s="128" t="s">
        <v>64</v>
      </c>
      <c r="G473" s="128" t="s">
        <v>64</v>
      </c>
      <c r="H473" s="129"/>
      <c r="I473" s="141">
        <v>382</v>
      </c>
      <c r="J473" s="147" t="s">
        <v>54</v>
      </c>
      <c r="K473" s="130">
        <v>200000</v>
      </c>
      <c r="L473" s="146">
        <f t="shared" ref="L473" si="250">M473-K473</f>
        <v>-41250</v>
      </c>
      <c r="M473" s="272">
        <v>158750</v>
      </c>
      <c r="N473" s="131">
        <f t="shared" si="249"/>
        <v>79.375</v>
      </c>
    </row>
    <row r="474" spans="1:14" s="88" customFormat="1" x14ac:dyDescent="0.2">
      <c r="A474" s="206">
        <v>1</v>
      </c>
      <c r="B474" s="199"/>
      <c r="C474" s="199"/>
      <c r="D474" s="199"/>
      <c r="E474" s="199" t="s">
        <v>91</v>
      </c>
      <c r="F474" s="199" t="s">
        <v>91</v>
      </c>
      <c r="G474" s="199" t="s">
        <v>91</v>
      </c>
      <c r="H474" s="200"/>
      <c r="I474" s="205" t="s">
        <v>424</v>
      </c>
      <c r="J474" s="202" t="s">
        <v>425</v>
      </c>
      <c r="K474" s="203">
        <f t="shared" ref="K474" si="251">SUM(K475+K480)</f>
        <v>42500</v>
      </c>
      <c r="L474" s="271">
        <f>SUM(L475+L480)</f>
        <v>-17500</v>
      </c>
      <c r="M474" s="271">
        <f>SUM(M475+M480)</f>
        <v>25000</v>
      </c>
      <c r="N474" s="189">
        <f t="shared" si="249"/>
        <v>58.82352941176471</v>
      </c>
    </row>
    <row r="475" spans="1:14" s="88" customFormat="1" x14ac:dyDescent="0.2">
      <c r="A475" s="179">
        <v>1</v>
      </c>
      <c r="B475" s="179"/>
      <c r="C475" s="179"/>
      <c r="D475" s="179"/>
      <c r="E475" s="179" t="s">
        <v>91</v>
      </c>
      <c r="F475" s="179" t="s">
        <v>91</v>
      </c>
      <c r="G475" s="179" t="s">
        <v>91</v>
      </c>
      <c r="H475" s="193" t="s">
        <v>480</v>
      </c>
      <c r="I475" s="193" t="s">
        <v>426</v>
      </c>
      <c r="J475" s="181" t="s">
        <v>427</v>
      </c>
      <c r="K475" s="182">
        <f t="shared" ref="K475" si="252">SUM(K476+K478)</f>
        <v>19500</v>
      </c>
      <c r="L475" s="270">
        <f>SUM(L476+L478)</f>
        <v>-7500</v>
      </c>
      <c r="M475" s="270">
        <f>SUM(M476+M478)</f>
        <v>12000</v>
      </c>
      <c r="N475" s="183">
        <f t="shared" si="249"/>
        <v>61.53846153846154</v>
      </c>
    </row>
    <row r="476" spans="1:14" s="138" customFormat="1" x14ac:dyDescent="0.2">
      <c r="A476" s="135"/>
      <c r="B476" s="135"/>
      <c r="C476" s="135"/>
      <c r="D476" s="135"/>
      <c r="E476" s="135"/>
      <c r="F476" s="135"/>
      <c r="G476" s="135"/>
      <c r="H476" s="149"/>
      <c r="I476" s="141">
        <v>32</v>
      </c>
      <c r="J476" s="147" t="s">
        <v>40</v>
      </c>
      <c r="K476" s="137">
        <v>12000</v>
      </c>
      <c r="L476" s="274">
        <f>SUM(L477)</f>
        <v>0</v>
      </c>
      <c r="M476" s="274">
        <f>SUM(M477)</f>
        <v>12000</v>
      </c>
      <c r="N476" s="131">
        <f t="shared" si="249"/>
        <v>100</v>
      </c>
    </row>
    <row r="477" spans="1:14" s="138" customFormat="1" x14ac:dyDescent="0.2">
      <c r="A477" s="135">
        <v>1</v>
      </c>
      <c r="B477" s="135"/>
      <c r="C477" s="135"/>
      <c r="D477" s="135"/>
      <c r="E477" s="135"/>
      <c r="F477" s="135"/>
      <c r="G477" s="135"/>
      <c r="H477" s="149"/>
      <c r="I477" s="141">
        <v>323</v>
      </c>
      <c r="J477" s="137" t="s">
        <v>43</v>
      </c>
      <c r="K477" s="137">
        <v>12000</v>
      </c>
      <c r="L477" s="146">
        <f t="shared" ref="L477" si="253">M477-K477</f>
        <v>0</v>
      </c>
      <c r="M477" s="147">
        <v>12000</v>
      </c>
      <c r="N477" s="131">
        <f t="shared" si="249"/>
        <v>100</v>
      </c>
    </row>
    <row r="478" spans="1:14" s="88" customFormat="1" x14ac:dyDescent="0.2">
      <c r="A478" s="128"/>
      <c r="B478" s="128"/>
      <c r="C478" s="128"/>
      <c r="D478" s="128"/>
      <c r="E478" s="128" t="s">
        <v>64</v>
      </c>
      <c r="F478" s="128" t="s">
        <v>64</v>
      </c>
      <c r="G478" s="128" t="s">
        <v>64</v>
      </c>
      <c r="H478" s="129"/>
      <c r="I478" s="141">
        <v>38</v>
      </c>
      <c r="J478" s="137" t="s">
        <v>52</v>
      </c>
      <c r="K478" s="142">
        <f>SUM(K479)</f>
        <v>7500</v>
      </c>
      <c r="L478" s="274">
        <f>SUM(L479)</f>
        <v>-7500</v>
      </c>
      <c r="M478" s="274">
        <f>SUM(M479)</f>
        <v>0</v>
      </c>
      <c r="N478" s="131">
        <f t="shared" si="249"/>
        <v>0</v>
      </c>
    </row>
    <row r="479" spans="1:14" s="88" customFormat="1" x14ac:dyDescent="0.2">
      <c r="A479" s="128">
        <v>1</v>
      </c>
      <c r="B479" s="128"/>
      <c r="C479" s="128"/>
      <c r="D479" s="128"/>
      <c r="E479" s="128" t="s">
        <v>64</v>
      </c>
      <c r="F479" s="128" t="s">
        <v>64</v>
      </c>
      <c r="G479" s="128" t="s">
        <v>64</v>
      </c>
      <c r="H479" s="129"/>
      <c r="I479" s="141">
        <v>381</v>
      </c>
      <c r="J479" s="137" t="s">
        <v>53</v>
      </c>
      <c r="K479" s="130">
        <v>7500</v>
      </c>
      <c r="L479" s="146">
        <f t="shared" ref="L479" si="254">M479-K479</f>
        <v>-7500</v>
      </c>
      <c r="M479" s="272">
        <v>0</v>
      </c>
      <c r="N479" s="131">
        <f t="shared" si="249"/>
        <v>0</v>
      </c>
    </row>
    <row r="480" spans="1:14" s="88" customFormat="1" x14ac:dyDescent="0.2">
      <c r="A480" s="179">
        <v>1</v>
      </c>
      <c r="B480" s="179"/>
      <c r="C480" s="179"/>
      <c r="D480" s="179"/>
      <c r="E480" s="179" t="s">
        <v>91</v>
      </c>
      <c r="F480" s="179" t="s">
        <v>91</v>
      </c>
      <c r="G480" s="179" t="s">
        <v>91</v>
      </c>
      <c r="H480" s="193" t="s">
        <v>480</v>
      </c>
      <c r="I480" s="193" t="s">
        <v>428</v>
      </c>
      <c r="J480" s="181" t="s">
        <v>429</v>
      </c>
      <c r="K480" s="182">
        <v>23000</v>
      </c>
      <c r="L480" s="270">
        <f>SUM(L481)</f>
        <v>-10000</v>
      </c>
      <c r="M480" s="270">
        <f>SUM(M481)</f>
        <v>13000</v>
      </c>
      <c r="N480" s="183">
        <f t="shared" si="249"/>
        <v>56.521739130434781</v>
      </c>
    </row>
    <row r="481" spans="1:14" s="88" customFormat="1" x14ac:dyDescent="0.2">
      <c r="A481" s="128"/>
      <c r="B481" s="128"/>
      <c r="C481" s="128"/>
      <c r="D481" s="128"/>
      <c r="E481" s="128" t="s">
        <v>64</v>
      </c>
      <c r="F481" s="128" t="s">
        <v>64</v>
      </c>
      <c r="G481" s="128" t="s">
        <v>64</v>
      </c>
      <c r="H481" s="129"/>
      <c r="I481" s="141">
        <v>38</v>
      </c>
      <c r="J481" s="137" t="s">
        <v>52</v>
      </c>
      <c r="K481" s="130">
        <v>23000</v>
      </c>
      <c r="L481" s="274">
        <f>SUM(L482)</f>
        <v>-10000</v>
      </c>
      <c r="M481" s="274">
        <f>SUM(M482)</f>
        <v>13000</v>
      </c>
      <c r="N481" s="131">
        <f t="shared" si="249"/>
        <v>56.521739130434781</v>
      </c>
    </row>
    <row r="482" spans="1:14" s="88" customFormat="1" x14ac:dyDescent="0.2">
      <c r="A482" s="128">
        <v>1</v>
      </c>
      <c r="B482" s="128"/>
      <c r="C482" s="128"/>
      <c r="D482" s="128"/>
      <c r="E482" s="128" t="s">
        <v>64</v>
      </c>
      <c r="F482" s="128" t="s">
        <v>64</v>
      </c>
      <c r="G482" s="128" t="s">
        <v>64</v>
      </c>
      <c r="H482" s="129"/>
      <c r="I482" s="141">
        <v>381</v>
      </c>
      <c r="J482" s="137" t="s">
        <v>53</v>
      </c>
      <c r="K482" s="132">
        <v>23000</v>
      </c>
      <c r="L482" s="146">
        <f t="shared" ref="L482" si="255">M482-K482</f>
        <v>-10000</v>
      </c>
      <c r="M482" s="272">
        <v>13000</v>
      </c>
      <c r="N482" s="131">
        <f t="shared" si="249"/>
        <v>56.521739130434781</v>
      </c>
    </row>
    <row r="483" spans="1:14" s="88" customFormat="1" x14ac:dyDescent="0.2">
      <c r="A483" s="173"/>
      <c r="B483" s="173"/>
      <c r="C483" s="173"/>
      <c r="D483" s="173"/>
      <c r="E483" s="173"/>
      <c r="F483" s="173"/>
      <c r="G483" s="173"/>
      <c r="H483" s="174"/>
      <c r="I483" s="178" t="s">
        <v>430</v>
      </c>
      <c r="J483" s="176"/>
      <c r="K483" s="176">
        <f t="shared" ref="K483" si="256">SUM(K485+K516+K520)</f>
        <v>818000</v>
      </c>
      <c r="L483" s="268">
        <f>SUM(L485+L516+L520)</f>
        <v>-76150</v>
      </c>
      <c r="M483" s="268">
        <f>SUM(M485+M516+M520)</f>
        <v>741850</v>
      </c>
      <c r="N483" s="177">
        <f t="shared" si="249"/>
        <v>90.690709046454771</v>
      </c>
    </row>
    <row r="484" spans="1:14" s="88" customFormat="1" x14ac:dyDescent="0.2">
      <c r="A484" s="173"/>
      <c r="B484" s="173"/>
      <c r="C484" s="173"/>
      <c r="D484" s="173"/>
      <c r="E484" s="173"/>
      <c r="F484" s="173"/>
      <c r="G484" s="173"/>
      <c r="H484" s="208" t="s">
        <v>502</v>
      </c>
      <c r="I484" s="178" t="s">
        <v>431</v>
      </c>
      <c r="J484" s="176"/>
      <c r="K484" s="176">
        <f t="shared" ref="K484" si="257">SUM(K486+K489+K492+K495+K498+K501+K504+K507+K510+K513+K517+K521)</f>
        <v>818000</v>
      </c>
      <c r="L484" s="268">
        <f>SUM(L486+L489+L492+L495+L498+L501+L504+L507+L510+L513+L517+L521)</f>
        <v>-76150</v>
      </c>
      <c r="M484" s="268">
        <f>SUM(M486+M489+M492+M495+M498+M501+M504+M507+M510+M513+M517+M521)</f>
        <v>741850</v>
      </c>
      <c r="N484" s="177">
        <f t="shared" ref="N484" si="258">AVERAGE(M484/K484)*100</f>
        <v>90.690709046454771</v>
      </c>
    </row>
    <row r="485" spans="1:14" s="88" customFormat="1" x14ac:dyDescent="0.2">
      <c r="A485" s="206">
        <v>1</v>
      </c>
      <c r="B485" s="199"/>
      <c r="C485" s="199"/>
      <c r="D485" s="199"/>
      <c r="E485" s="199" t="s">
        <v>91</v>
      </c>
      <c r="F485" s="199" t="s">
        <v>91</v>
      </c>
      <c r="G485" s="199" t="s">
        <v>91</v>
      </c>
      <c r="H485" s="200"/>
      <c r="I485" s="205" t="s">
        <v>432</v>
      </c>
      <c r="J485" s="202" t="s">
        <v>433</v>
      </c>
      <c r="K485" s="203">
        <f t="shared" ref="K485" si="259">SUM(K486+K489+K492+K495+K498+K501+K504+K507+K510+K513)</f>
        <v>549000</v>
      </c>
      <c r="L485" s="271">
        <f>SUM(L486+L489+L492+L495+L498+L501+L504+L507+L510+L513)</f>
        <v>-90550</v>
      </c>
      <c r="M485" s="271">
        <f>SUM(M486+M489+M492+M495+M498+M501+M504+M507+M510+M513)</f>
        <v>458450</v>
      </c>
      <c r="N485" s="189">
        <f t="shared" ref="N485:N523" si="260">AVERAGE(M485/K485)*100</f>
        <v>83.506375227686704</v>
      </c>
    </row>
    <row r="486" spans="1:14" s="88" customFormat="1" x14ac:dyDescent="0.2">
      <c r="A486" s="179">
        <v>1</v>
      </c>
      <c r="B486" s="179"/>
      <c r="C486" s="179"/>
      <c r="D486" s="179"/>
      <c r="E486" s="179" t="s">
        <v>91</v>
      </c>
      <c r="F486" s="179" t="s">
        <v>91</v>
      </c>
      <c r="G486" s="179" t="s">
        <v>91</v>
      </c>
      <c r="H486" s="193" t="s">
        <v>170</v>
      </c>
      <c r="I486" s="193" t="s">
        <v>434</v>
      </c>
      <c r="J486" s="181" t="s">
        <v>435</v>
      </c>
      <c r="K486" s="182">
        <f t="shared" ref="K486:M487" si="261">SUM(K487)</f>
        <v>70000</v>
      </c>
      <c r="L486" s="270">
        <f t="shared" si="261"/>
        <v>-20000</v>
      </c>
      <c r="M486" s="270">
        <f t="shared" si="261"/>
        <v>50000</v>
      </c>
      <c r="N486" s="183">
        <f t="shared" si="260"/>
        <v>71.428571428571431</v>
      </c>
    </row>
    <row r="487" spans="1:14" s="88" customFormat="1" x14ac:dyDescent="0.2">
      <c r="A487" s="128"/>
      <c r="B487" s="128"/>
      <c r="C487" s="128"/>
      <c r="D487" s="128"/>
      <c r="E487" s="128" t="s">
        <v>64</v>
      </c>
      <c r="F487" s="128" t="s">
        <v>64</v>
      </c>
      <c r="G487" s="128" t="s">
        <v>64</v>
      </c>
      <c r="H487" s="129"/>
      <c r="I487" s="141">
        <v>37</v>
      </c>
      <c r="J487" s="147" t="s">
        <v>50</v>
      </c>
      <c r="K487" s="142">
        <f t="shared" si="261"/>
        <v>70000</v>
      </c>
      <c r="L487" s="274">
        <f t="shared" si="261"/>
        <v>-20000</v>
      </c>
      <c r="M487" s="274">
        <f t="shared" si="261"/>
        <v>50000</v>
      </c>
      <c r="N487" s="131">
        <f t="shared" si="260"/>
        <v>71.428571428571431</v>
      </c>
    </row>
    <row r="488" spans="1:14" s="88" customFormat="1" x14ac:dyDescent="0.2">
      <c r="A488" s="128">
        <v>1</v>
      </c>
      <c r="B488" s="128"/>
      <c r="C488" s="128"/>
      <c r="D488" s="128"/>
      <c r="E488" s="128" t="s">
        <v>64</v>
      </c>
      <c r="F488" s="128" t="s">
        <v>64</v>
      </c>
      <c r="G488" s="128" t="s">
        <v>64</v>
      </c>
      <c r="H488" s="129"/>
      <c r="I488" s="141">
        <v>372</v>
      </c>
      <c r="J488" s="147" t="s">
        <v>51</v>
      </c>
      <c r="K488" s="130">
        <v>70000</v>
      </c>
      <c r="L488" s="146">
        <f t="shared" ref="L488" si="262">M488-K488</f>
        <v>-20000</v>
      </c>
      <c r="M488" s="272">
        <v>50000</v>
      </c>
      <c r="N488" s="131">
        <f t="shared" si="260"/>
        <v>71.428571428571431</v>
      </c>
    </row>
    <row r="489" spans="1:14" s="88" customFormat="1" x14ac:dyDescent="0.2">
      <c r="A489" s="179">
        <v>1</v>
      </c>
      <c r="B489" s="179"/>
      <c r="C489" s="179"/>
      <c r="D489" s="179"/>
      <c r="E489" s="179" t="s">
        <v>91</v>
      </c>
      <c r="F489" s="179" t="s">
        <v>91</v>
      </c>
      <c r="G489" s="179" t="s">
        <v>91</v>
      </c>
      <c r="H489" s="193" t="s">
        <v>173</v>
      </c>
      <c r="I489" s="193" t="s">
        <v>436</v>
      </c>
      <c r="J489" s="181" t="s">
        <v>437</v>
      </c>
      <c r="K489" s="182">
        <f t="shared" ref="K489:M490" si="263">SUM(K490)</f>
        <v>40000</v>
      </c>
      <c r="L489" s="270">
        <f t="shared" si="263"/>
        <v>-40000</v>
      </c>
      <c r="M489" s="270">
        <f t="shared" si="263"/>
        <v>0</v>
      </c>
      <c r="N489" s="183">
        <f t="shared" si="260"/>
        <v>0</v>
      </c>
    </row>
    <row r="490" spans="1:14" s="88" customFormat="1" x14ac:dyDescent="0.2">
      <c r="A490" s="128"/>
      <c r="B490" s="128"/>
      <c r="C490" s="128"/>
      <c r="D490" s="128"/>
      <c r="E490" s="128" t="s">
        <v>64</v>
      </c>
      <c r="F490" s="128" t="s">
        <v>64</v>
      </c>
      <c r="G490" s="128" t="s">
        <v>64</v>
      </c>
      <c r="H490" s="129"/>
      <c r="I490" s="141">
        <v>37</v>
      </c>
      <c r="J490" s="147" t="s">
        <v>50</v>
      </c>
      <c r="K490" s="142">
        <f t="shared" si="263"/>
        <v>40000</v>
      </c>
      <c r="L490" s="274">
        <f t="shared" si="263"/>
        <v>-40000</v>
      </c>
      <c r="M490" s="274">
        <f t="shared" si="263"/>
        <v>0</v>
      </c>
      <c r="N490" s="131">
        <f t="shared" si="260"/>
        <v>0</v>
      </c>
    </row>
    <row r="491" spans="1:14" s="88" customFormat="1" x14ac:dyDescent="0.2">
      <c r="A491" s="128">
        <v>1</v>
      </c>
      <c r="B491" s="128"/>
      <c r="C491" s="128"/>
      <c r="D491" s="128"/>
      <c r="E491" s="128" t="s">
        <v>64</v>
      </c>
      <c r="F491" s="128" t="s">
        <v>64</v>
      </c>
      <c r="G491" s="128" t="s">
        <v>64</v>
      </c>
      <c r="H491" s="129"/>
      <c r="I491" s="141">
        <v>372</v>
      </c>
      <c r="J491" s="147" t="s">
        <v>51</v>
      </c>
      <c r="K491" s="130">
        <v>40000</v>
      </c>
      <c r="L491" s="146">
        <f t="shared" ref="L491" si="264">M491-K491</f>
        <v>-40000</v>
      </c>
      <c r="M491" s="272">
        <v>0</v>
      </c>
      <c r="N491" s="131">
        <f t="shared" si="260"/>
        <v>0</v>
      </c>
    </row>
    <row r="492" spans="1:14" s="88" customFormat="1" x14ac:dyDescent="0.2">
      <c r="A492" s="179">
        <v>1</v>
      </c>
      <c r="B492" s="179"/>
      <c r="C492" s="179"/>
      <c r="D492" s="179"/>
      <c r="E492" s="179" t="s">
        <v>91</v>
      </c>
      <c r="F492" s="179" t="s">
        <v>91</v>
      </c>
      <c r="G492" s="179" t="s">
        <v>91</v>
      </c>
      <c r="H492" s="193" t="s">
        <v>168</v>
      </c>
      <c r="I492" s="193" t="s">
        <v>438</v>
      </c>
      <c r="J492" s="181" t="s">
        <v>439</v>
      </c>
      <c r="K492" s="182">
        <f t="shared" ref="K492:M493" si="265">SUM(K493)</f>
        <v>100000</v>
      </c>
      <c r="L492" s="270">
        <f t="shared" si="265"/>
        <v>0</v>
      </c>
      <c r="M492" s="270">
        <f t="shared" si="265"/>
        <v>100000</v>
      </c>
      <c r="N492" s="183">
        <f t="shared" si="260"/>
        <v>100</v>
      </c>
    </row>
    <row r="493" spans="1:14" s="88" customFormat="1" x14ac:dyDescent="0.2">
      <c r="A493" s="128"/>
      <c r="B493" s="128"/>
      <c r="C493" s="128"/>
      <c r="D493" s="128"/>
      <c r="E493" s="128" t="s">
        <v>64</v>
      </c>
      <c r="F493" s="128" t="s">
        <v>64</v>
      </c>
      <c r="G493" s="128" t="s">
        <v>64</v>
      </c>
      <c r="H493" s="129"/>
      <c r="I493" s="141">
        <v>37</v>
      </c>
      <c r="J493" s="147" t="s">
        <v>50</v>
      </c>
      <c r="K493" s="142">
        <f t="shared" si="265"/>
        <v>100000</v>
      </c>
      <c r="L493" s="274">
        <f t="shared" si="265"/>
        <v>0</v>
      </c>
      <c r="M493" s="274">
        <f t="shared" si="265"/>
        <v>100000</v>
      </c>
      <c r="N493" s="131">
        <f t="shared" si="260"/>
        <v>100</v>
      </c>
    </row>
    <row r="494" spans="1:14" s="88" customFormat="1" x14ac:dyDescent="0.2">
      <c r="A494" s="128">
        <v>1</v>
      </c>
      <c r="B494" s="128"/>
      <c r="C494" s="128"/>
      <c r="D494" s="128"/>
      <c r="E494" s="128" t="s">
        <v>64</v>
      </c>
      <c r="F494" s="128" t="s">
        <v>64</v>
      </c>
      <c r="G494" s="128" t="s">
        <v>64</v>
      </c>
      <c r="H494" s="129"/>
      <c r="I494" s="141">
        <v>372</v>
      </c>
      <c r="J494" s="147" t="s">
        <v>51</v>
      </c>
      <c r="K494" s="130">
        <v>100000</v>
      </c>
      <c r="L494" s="146">
        <f t="shared" ref="L494" si="266">M494-K494</f>
        <v>0</v>
      </c>
      <c r="M494" s="272">
        <v>100000</v>
      </c>
      <c r="N494" s="131">
        <f t="shared" si="260"/>
        <v>100</v>
      </c>
    </row>
    <row r="495" spans="1:14" s="88" customFormat="1" x14ac:dyDescent="0.2">
      <c r="A495" s="179">
        <v>1</v>
      </c>
      <c r="B495" s="179"/>
      <c r="C495" s="179"/>
      <c r="D495" s="179"/>
      <c r="E495" s="179" t="s">
        <v>91</v>
      </c>
      <c r="F495" s="179" t="s">
        <v>91</v>
      </c>
      <c r="G495" s="179" t="s">
        <v>91</v>
      </c>
      <c r="H495" s="193" t="s">
        <v>168</v>
      </c>
      <c r="I495" s="193" t="s">
        <v>440</v>
      </c>
      <c r="J495" s="181" t="s">
        <v>441</v>
      </c>
      <c r="K495" s="182">
        <f t="shared" ref="K495:M496" si="267">SUM(K496)</f>
        <v>20000</v>
      </c>
      <c r="L495" s="270">
        <f t="shared" si="267"/>
        <v>5000</v>
      </c>
      <c r="M495" s="270">
        <f t="shared" si="267"/>
        <v>25000</v>
      </c>
      <c r="N495" s="183">
        <f t="shared" si="260"/>
        <v>125</v>
      </c>
    </row>
    <row r="496" spans="1:14" s="88" customFormat="1" x14ac:dyDescent="0.2">
      <c r="A496" s="128"/>
      <c r="B496" s="128"/>
      <c r="C496" s="128"/>
      <c r="D496" s="128"/>
      <c r="E496" s="128" t="s">
        <v>64</v>
      </c>
      <c r="F496" s="128" t="s">
        <v>64</v>
      </c>
      <c r="G496" s="128" t="s">
        <v>64</v>
      </c>
      <c r="H496" s="129"/>
      <c r="I496" s="141">
        <v>37</v>
      </c>
      <c r="J496" s="147" t="s">
        <v>50</v>
      </c>
      <c r="K496" s="142">
        <f t="shared" si="267"/>
        <v>20000</v>
      </c>
      <c r="L496" s="274">
        <f t="shared" si="267"/>
        <v>5000</v>
      </c>
      <c r="M496" s="274">
        <f t="shared" si="267"/>
        <v>25000</v>
      </c>
      <c r="N496" s="131">
        <f t="shared" si="260"/>
        <v>125</v>
      </c>
    </row>
    <row r="497" spans="1:14" s="88" customFormat="1" x14ac:dyDescent="0.2">
      <c r="A497" s="128">
        <v>1</v>
      </c>
      <c r="B497" s="128"/>
      <c r="C497" s="128"/>
      <c r="D497" s="128"/>
      <c r="E497" s="128" t="s">
        <v>64</v>
      </c>
      <c r="F497" s="128" t="s">
        <v>64</v>
      </c>
      <c r="G497" s="128" t="s">
        <v>64</v>
      </c>
      <c r="H497" s="129"/>
      <c r="I497" s="141">
        <v>372</v>
      </c>
      <c r="J497" s="147" t="s">
        <v>51</v>
      </c>
      <c r="K497" s="130">
        <v>20000</v>
      </c>
      <c r="L497" s="146">
        <f t="shared" ref="L497" si="268">M497-K497</f>
        <v>5000</v>
      </c>
      <c r="M497" s="272">
        <v>25000</v>
      </c>
      <c r="N497" s="131">
        <f t="shared" si="260"/>
        <v>125</v>
      </c>
    </row>
    <row r="498" spans="1:14" s="88" customFormat="1" x14ac:dyDescent="0.2">
      <c r="A498" s="179">
        <v>1</v>
      </c>
      <c r="B498" s="179"/>
      <c r="C498" s="179"/>
      <c r="D498" s="179"/>
      <c r="E498" s="179" t="s">
        <v>91</v>
      </c>
      <c r="F498" s="179" t="s">
        <v>91</v>
      </c>
      <c r="G498" s="179" t="s">
        <v>91</v>
      </c>
      <c r="H498" s="193" t="s">
        <v>170</v>
      </c>
      <c r="I498" s="193" t="s">
        <v>442</v>
      </c>
      <c r="J498" s="181" t="s">
        <v>443</v>
      </c>
      <c r="K498" s="182">
        <f t="shared" ref="K498:M499" si="269">SUM(K499)</f>
        <v>54000</v>
      </c>
      <c r="L498" s="270">
        <f t="shared" si="269"/>
        <v>-5550</v>
      </c>
      <c r="M498" s="270">
        <f t="shared" si="269"/>
        <v>48450</v>
      </c>
      <c r="N498" s="183">
        <f t="shared" si="260"/>
        <v>89.722222222222229</v>
      </c>
    </row>
    <row r="499" spans="1:14" s="88" customFormat="1" x14ac:dyDescent="0.2">
      <c r="A499" s="128"/>
      <c r="B499" s="128"/>
      <c r="C499" s="128"/>
      <c r="D499" s="128"/>
      <c r="E499" s="128" t="s">
        <v>64</v>
      </c>
      <c r="F499" s="128" t="s">
        <v>64</v>
      </c>
      <c r="G499" s="128" t="s">
        <v>64</v>
      </c>
      <c r="H499" s="129"/>
      <c r="I499" s="141">
        <v>37</v>
      </c>
      <c r="J499" s="147" t="s">
        <v>50</v>
      </c>
      <c r="K499" s="142">
        <f t="shared" si="269"/>
        <v>54000</v>
      </c>
      <c r="L499" s="274">
        <f t="shared" si="269"/>
        <v>-5550</v>
      </c>
      <c r="M499" s="274">
        <f t="shared" si="269"/>
        <v>48450</v>
      </c>
      <c r="N499" s="131">
        <f t="shared" si="260"/>
        <v>89.722222222222229</v>
      </c>
    </row>
    <row r="500" spans="1:14" s="88" customFormat="1" x14ac:dyDescent="0.2">
      <c r="A500" s="128">
        <v>1</v>
      </c>
      <c r="B500" s="128"/>
      <c r="C500" s="128"/>
      <c r="D500" s="128"/>
      <c r="E500" s="128" t="s">
        <v>64</v>
      </c>
      <c r="F500" s="128" t="s">
        <v>64</v>
      </c>
      <c r="G500" s="128" t="s">
        <v>64</v>
      </c>
      <c r="H500" s="129"/>
      <c r="I500" s="141">
        <v>372</v>
      </c>
      <c r="J500" s="147" t="s">
        <v>51</v>
      </c>
      <c r="K500" s="130">
        <v>54000</v>
      </c>
      <c r="L500" s="146">
        <f t="shared" ref="L500" si="270">M500-K500</f>
        <v>-5550</v>
      </c>
      <c r="M500" s="272">
        <v>48450</v>
      </c>
      <c r="N500" s="131">
        <f t="shared" si="260"/>
        <v>89.722222222222229</v>
      </c>
    </row>
    <row r="501" spans="1:14" s="88" customFormat="1" x14ac:dyDescent="0.2">
      <c r="A501" s="179">
        <v>1</v>
      </c>
      <c r="B501" s="179"/>
      <c r="C501" s="179"/>
      <c r="D501" s="179"/>
      <c r="E501" s="179" t="s">
        <v>91</v>
      </c>
      <c r="F501" s="179" t="s">
        <v>91</v>
      </c>
      <c r="G501" s="179" t="s">
        <v>91</v>
      </c>
      <c r="H501" s="193" t="s">
        <v>168</v>
      </c>
      <c r="I501" s="193" t="s">
        <v>444</v>
      </c>
      <c r="J501" s="181" t="s">
        <v>445</v>
      </c>
      <c r="K501" s="182">
        <f t="shared" ref="K501:M502" si="271">SUM(K502)</f>
        <v>140000</v>
      </c>
      <c r="L501" s="270">
        <f t="shared" si="271"/>
        <v>-30000</v>
      </c>
      <c r="M501" s="270">
        <f t="shared" si="271"/>
        <v>110000</v>
      </c>
      <c r="N501" s="183">
        <f t="shared" si="260"/>
        <v>78.571428571428569</v>
      </c>
    </row>
    <row r="502" spans="1:14" s="88" customFormat="1" x14ac:dyDescent="0.2">
      <c r="A502" s="128"/>
      <c r="B502" s="128"/>
      <c r="C502" s="128"/>
      <c r="D502" s="128"/>
      <c r="E502" s="128" t="s">
        <v>64</v>
      </c>
      <c r="F502" s="128" t="s">
        <v>64</v>
      </c>
      <c r="G502" s="128" t="s">
        <v>64</v>
      </c>
      <c r="H502" s="129"/>
      <c r="I502" s="141">
        <v>37</v>
      </c>
      <c r="J502" s="147" t="s">
        <v>50</v>
      </c>
      <c r="K502" s="142">
        <f t="shared" si="271"/>
        <v>140000</v>
      </c>
      <c r="L502" s="274">
        <f t="shared" si="271"/>
        <v>-30000</v>
      </c>
      <c r="M502" s="274">
        <f t="shared" si="271"/>
        <v>110000</v>
      </c>
      <c r="N502" s="131">
        <f t="shared" si="260"/>
        <v>78.571428571428569</v>
      </c>
    </row>
    <row r="503" spans="1:14" s="88" customFormat="1" x14ac:dyDescent="0.2">
      <c r="A503" s="128">
        <v>1</v>
      </c>
      <c r="B503" s="128"/>
      <c r="C503" s="128"/>
      <c r="D503" s="128"/>
      <c r="E503" s="128" t="s">
        <v>64</v>
      </c>
      <c r="F503" s="128" t="s">
        <v>64</v>
      </c>
      <c r="G503" s="128" t="s">
        <v>64</v>
      </c>
      <c r="H503" s="129"/>
      <c r="I503" s="141">
        <v>372</v>
      </c>
      <c r="J503" s="147" t="s">
        <v>51</v>
      </c>
      <c r="K503" s="130">
        <v>140000</v>
      </c>
      <c r="L503" s="146">
        <f t="shared" ref="L503" si="272">M503-K503</f>
        <v>-30000</v>
      </c>
      <c r="M503" s="272">
        <v>110000</v>
      </c>
      <c r="N503" s="131">
        <f t="shared" si="260"/>
        <v>78.571428571428569</v>
      </c>
    </row>
    <row r="504" spans="1:14" s="88" customFormat="1" x14ac:dyDescent="0.2">
      <c r="A504" s="179">
        <v>1</v>
      </c>
      <c r="B504" s="179"/>
      <c r="C504" s="179"/>
      <c r="D504" s="179"/>
      <c r="E504" s="179" t="s">
        <v>91</v>
      </c>
      <c r="F504" s="179" t="s">
        <v>91</v>
      </c>
      <c r="G504" s="179" t="s">
        <v>91</v>
      </c>
      <c r="H504" s="193" t="s">
        <v>168</v>
      </c>
      <c r="I504" s="193" t="s">
        <v>446</v>
      </c>
      <c r="J504" s="181" t="s">
        <v>447</v>
      </c>
      <c r="K504" s="182">
        <v>70000</v>
      </c>
      <c r="L504" s="270">
        <f>SUM(L505)</f>
        <v>0</v>
      </c>
      <c r="M504" s="270">
        <f>SUM(M505)</f>
        <v>70000</v>
      </c>
      <c r="N504" s="183">
        <f t="shared" si="260"/>
        <v>100</v>
      </c>
    </row>
    <row r="505" spans="1:14" s="88" customFormat="1" x14ac:dyDescent="0.2">
      <c r="A505" s="128"/>
      <c r="B505" s="128"/>
      <c r="C505" s="128"/>
      <c r="D505" s="128"/>
      <c r="E505" s="128" t="s">
        <v>64</v>
      </c>
      <c r="F505" s="128" t="s">
        <v>64</v>
      </c>
      <c r="G505" s="128" t="s">
        <v>64</v>
      </c>
      <c r="H505" s="129"/>
      <c r="I505" s="141">
        <v>37</v>
      </c>
      <c r="J505" s="147" t="s">
        <v>50</v>
      </c>
      <c r="K505" s="130">
        <v>70000</v>
      </c>
      <c r="L505" s="274">
        <f>SUM(L506)</f>
        <v>0</v>
      </c>
      <c r="M505" s="274">
        <f>SUM(M506)</f>
        <v>70000</v>
      </c>
      <c r="N505" s="131">
        <f t="shared" si="260"/>
        <v>100</v>
      </c>
    </row>
    <row r="506" spans="1:14" s="88" customFormat="1" x14ac:dyDescent="0.2">
      <c r="A506" s="128">
        <v>1</v>
      </c>
      <c r="B506" s="128"/>
      <c r="C506" s="128"/>
      <c r="D506" s="128"/>
      <c r="E506" s="128" t="s">
        <v>64</v>
      </c>
      <c r="F506" s="128" t="s">
        <v>64</v>
      </c>
      <c r="G506" s="128" t="s">
        <v>64</v>
      </c>
      <c r="H506" s="129"/>
      <c r="I506" s="141">
        <v>372</v>
      </c>
      <c r="J506" s="147" t="s">
        <v>51</v>
      </c>
      <c r="K506" s="132">
        <v>70000</v>
      </c>
      <c r="L506" s="146">
        <f t="shared" ref="L506" si="273">M506-K506</f>
        <v>0</v>
      </c>
      <c r="M506" s="272">
        <v>70000</v>
      </c>
      <c r="N506" s="131">
        <f t="shared" si="260"/>
        <v>100</v>
      </c>
    </row>
    <row r="507" spans="1:14" s="88" customFormat="1" x14ac:dyDescent="0.2">
      <c r="A507" s="179">
        <v>1</v>
      </c>
      <c r="B507" s="179"/>
      <c r="C507" s="179"/>
      <c r="D507" s="179"/>
      <c r="E507" s="179" t="s">
        <v>91</v>
      </c>
      <c r="F507" s="179" t="s">
        <v>91</v>
      </c>
      <c r="G507" s="179" t="s">
        <v>91</v>
      </c>
      <c r="H507" s="193" t="s">
        <v>168</v>
      </c>
      <c r="I507" s="193" t="s">
        <v>448</v>
      </c>
      <c r="J507" s="181" t="s">
        <v>449</v>
      </c>
      <c r="K507" s="182">
        <f t="shared" ref="K507:M508" si="274">SUM(K508)</f>
        <v>10000</v>
      </c>
      <c r="L507" s="270">
        <f t="shared" si="274"/>
        <v>0</v>
      </c>
      <c r="M507" s="270">
        <f t="shared" si="274"/>
        <v>10000</v>
      </c>
      <c r="N507" s="183">
        <f t="shared" si="260"/>
        <v>100</v>
      </c>
    </row>
    <row r="508" spans="1:14" s="88" customFormat="1" x14ac:dyDescent="0.2">
      <c r="A508" s="128"/>
      <c r="B508" s="128"/>
      <c r="C508" s="128"/>
      <c r="D508" s="128"/>
      <c r="E508" s="128" t="s">
        <v>64</v>
      </c>
      <c r="F508" s="128" t="s">
        <v>64</v>
      </c>
      <c r="G508" s="128" t="s">
        <v>64</v>
      </c>
      <c r="H508" s="129"/>
      <c r="I508" s="141">
        <v>37</v>
      </c>
      <c r="J508" s="147" t="s">
        <v>50</v>
      </c>
      <c r="K508" s="142">
        <f t="shared" si="274"/>
        <v>10000</v>
      </c>
      <c r="L508" s="274">
        <f t="shared" si="274"/>
        <v>0</v>
      </c>
      <c r="M508" s="274">
        <f t="shared" si="274"/>
        <v>10000</v>
      </c>
      <c r="N508" s="131">
        <f t="shared" si="260"/>
        <v>100</v>
      </c>
    </row>
    <row r="509" spans="1:14" s="88" customFormat="1" x14ac:dyDescent="0.2">
      <c r="A509" s="128">
        <v>1</v>
      </c>
      <c r="B509" s="128"/>
      <c r="C509" s="128"/>
      <c r="D509" s="128"/>
      <c r="E509" s="128" t="s">
        <v>64</v>
      </c>
      <c r="F509" s="128" t="s">
        <v>64</v>
      </c>
      <c r="G509" s="128" t="s">
        <v>64</v>
      </c>
      <c r="H509" s="129"/>
      <c r="I509" s="141">
        <v>372</v>
      </c>
      <c r="J509" s="147" t="s">
        <v>51</v>
      </c>
      <c r="K509" s="130">
        <v>10000</v>
      </c>
      <c r="L509" s="146">
        <f t="shared" ref="L509" si="275">M509-K509</f>
        <v>0</v>
      </c>
      <c r="M509" s="272">
        <v>10000</v>
      </c>
      <c r="N509" s="131">
        <f t="shared" si="260"/>
        <v>100</v>
      </c>
    </row>
    <row r="510" spans="1:14" s="88" customFormat="1" x14ac:dyDescent="0.2">
      <c r="A510" s="179">
        <v>1</v>
      </c>
      <c r="B510" s="179"/>
      <c r="C510" s="179"/>
      <c r="D510" s="179"/>
      <c r="E510" s="179" t="s">
        <v>91</v>
      </c>
      <c r="F510" s="179" t="s">
        <v>91</v>
      </c>
      <c r="G510" s="179" t="s">
        <v>91</v>
      </c>
      <c r="H510" s="193" t="s">
        <v>168</v>
      </c>
      <c r="I510" s="193" t="s">
        <v>450</v>
      </c>
      <c r="J510" s="181" t="s">
        <v>451</v>
      </c>
      <c r="K510" s="182">
        <f t="shared" ref="K510:M511" si="276">SUM(K511)</f>
        <v>25000</v>
      </c>
      <c r="L510" s="270">
        <f t="shared" si="276"/>
        <v>0</v>
      </c>
      <c r="M510" s="270">
        <f t="shared" si="276"/>
        <v>25000</v>
      </c>
      <c r="N510" s="183">
        <f t="shared" si="260"/>
        <v>100</v>
      </c>
    </row>
    <row r="511" spans="1:14" s="88" customFormat="1" x14ac:dyDescent="0.2">
      <c r="A511" s="128"/>
      <c r="B511" s="128"/>
      <c r="C511" s="128"/>
      <c r="D511" s="128"/>
      <c r="E511" s="128" t="s">
        <v>64</v>
      </c>
      <c r="F511" s="128" t="s">
        <v>64</v>
      </c>
      <c r="G511" s="128" t="s">
        <v>64</v>
      </c>
      <c r="H511" s="129"/>
      <c r="I511" s="141">
        <v>37</v>
      </c>
      <c r="J511" s="147" t="s">
        <v>50</v>
      </c>
      <c r="K511" s="142">
        <f t="shared" si="276"/>
        <v>25000</v>
      </c>
      <c r="L511" s="274">
        <f t="shared" si="276"/>
        <v>0</v>
      </c>
      <c r="M511" s="274">
        <f t="shared" si="276"/>
        <v>25000</v>
      </c>
      <c r="N511" s="131">
        <f t="shared" si="260"/>
        <v>100</v>
      </c>
    </row>
    <row r="512" spans="1:14" s="88" customFormat="1" x14ac:dyDescent="0.2">
      <c r="A512" s="128">
        <v>1</v>
      </c>
      <c r="B512" s="128"/>
      <c r="C512" s="128"/>
      <c r="D512" s="128"/>
      <c r="E512" s="128" t="s">
        <v>64</v>
      </c>
      <c r="F512" s="128" t="s">
        <v>64</v>
      </c>
      <c r="G512" s="128" t="s">
        <v>64</v>
      </c>
      <c r="H512" s="129"/>
      <c r="I512" s="141">
        <v>372</v>
      </c>
      <c r="J512" s="147" t="s">
        <v>51</v>
      </c>
      <c r="K512" s="130">
        <v>25000</v>
      </c>
      <c r="L512" s="146">
        <f t="shared" ref="L512" si="277">M512-K512</f>
        <v>0</v>
      </c>
      <c r="M512" s="272">
        <v>25000</v>
      </c>
      <c r="N512" s="131">
        <f t="shared" si="260"/>
        <v>100</v>
      </c>
    </row>
    <row r="513" spans="1:14" s="88" customFormat="1" x14ac:dyDescent="0.2">
      <c r="A513" s="179">
        <v>1</v>
      </c>
      <c r="B513" s="179"/>
      <c r="C513" s="179"/>
      <c r="D513" s="179"/>
      <c r="E513" s="179" t="s">
        <v>91</v>
      </c>
      <c r="F513" s="179" t="s">
        <v>91</v>
      </c>
      <c r="G513" s="179" t="s">
        <v>91</v>
      </c>
      <c r="H513" s="193" t="s">
        <v>168</v>
      </c>
      <c r="I513" s="193" t="s">
        <v>452</v>
      </c>
      <c r="J513" s="181" t="s">
        <v>453</v>
      </c>
      <c r="K513" s="182">
        <f t="shared" ref="K513:M514" si="278">SUM(K514)</f>
        <v>20000</v>
      </c>
      <c r="L513" s="270">
        <f t="shared" si="278"/>
        <v>0</v>
      </c>
      <c r="M513" s="270">
        <f t="shared" si="278"/>
        <v>20000</v>
      </c>
      <c r="N513" s="183">
        <f t="shared" si="260"/>
        <v>100</v>
      </c>
    </row>
    <row r="514" spans="1:14" s="88" customFormat="1" x14ac:dyDescent="0.2">
      <c r="A514" s="128"/>
      <c r="B514" s="128"/>
      <c r="C514" s="128"/>
      <c r="D514" s="128"/>
      <c r="E514" s="128" t="s">
        <v>64</v>
      </c>
      <c r="F514" s="128" t="s">
        <v>64</v>
      </c>
      <c r="G514" s="128" t="s">
        <v>64</v>
      </c>
      <c r="H514" s="129"/>
      <c r="I514" s="141">
        <v>37</v>
      </c>
      <c r="J514" s="147" t="s">
        <v>50</v>
      </c>
      <c r="K514" s="142">
        <f t="shared" si="278"/>
        <v>20000</v>
      </c>
      <c r="L514" s="274">
        <f t="shared" si="278"/>
        <v>0</v>
      </c>
      <c r="M514" s="274">
        <f t="shared" si="278"/>
        <v>20000</v>
      </c>
      <c r="N514" s="131">
        <f t="shared" si="260"/>
        <v>100</v>
      </c>
    </row>
    <row r="515" spans="1:14" s="88" customFormat="1" x14ac:dyDescent="0.2">
      <c r="A515" s="128">
        <v>1</v>
      </c>
      <c r="B515" s="128"/>
      <c r="C515" s="128"/>
      <c r="D515" s="128"/>
      <c r="E515" s="128" t="s">
        <v>64</v>
      </c>
      <c r="F515" s="128" t="s">
        <v>64</v>
      </c>
      <c r="G515" s="128" t="s">
        <v>64</v>
      </c>
      <c r="H515" s="129"/>
      <c r="I515" s="141">
        <v>372</v>
      </c>
      <c r="J515" s="147" t="s">
        <v>51</v>
      </c>
      <c r="K515" s="130">
        <v>20000</v>
      </c>
      <c r="L515" s="146">
        <f t="shared" ref="L515" si="279">M515-K515</f>
        <v>0</v>
      </c>
      <c r="M515" s="272">
        <v>20000</v>
      </c>
      <c r="N515" s="131">
        <f t="shared" si="260"/>
        <v>100</v>
      </c>
    </row>
    <row r="516" spans="1:14" s="88" customFormat="1" x14ac:dyDescent="0.2">
      <c r="A516" s="206">
        <v>1</v>
      </c>
      <c r="B516" s="199"/>
      <c r="C516" s="199"/>
      <c r="D516" s="199"/>
      <c r="E516" s="199" t="s">
        <v>91</v>
      </c>
      <c r="F516" s="199" t="s">
        <v>91</v>
      </c>
      <c r="G516" s="199" t="s">
        <v>91</v>
      </c>
      <c r="H516" s="200"/>
      <c r="I516" s="205" t="s">
        <v>454</v>
      </c>
      <c r="J516" s="202" t="s">
        <v>458</v>
      </c>
      <c r="K516" s="203">
        <f t="shared" ref="K516:M517" si="280">SUM(K517)</f>
        <v>54000</v>
      </c>
      <c r="L516" s="271">
        <f t="shared" si="280"/>
        <v>0</v>
      </c>
      <c r="M516" s="271">
        <f t="shared" si="280"/>
        <v>54000</v>
      </c>
      <c r="N516" s="189">
        <f t="shared" si="260"/>
        <v>100</v>
      </c>
    </row>
    <row r="517" spans="1:14" s="88" customFormat="1" x14ac:dyDescent="0.2">
      <c r="A517" s="179">
        <v>1</v>
      </c>
      <c r="B517" s="179"/>
      <c r="C517" s="179"/>
      <c r="D517" s="179"/>
      <c r="E517" s="179" t="s">
        <v>91</v>
      </c>
      <c r="F517" s="179" t="s">
        <v>91</v>
      </c>
      <c r="G517" s="179" t="s">
        <v>91</v>
      </c>
      <c r="H517" s="193" t="s">
        <v>168</v>
      </c>
      <c r="I517" s="193" t="s">
        <v>455</v>
      </c>
      <c r="J517" s="181" t="s">
        <v>456</v>
      </c>
      <c r="K517" s="182">
        <f t="shared" si="280"/>
        <v>54000</v>
      </c>
      <c r="L517" s="270">
        <f t="shared" si="280"/>
        <v>0</v>
      </c>
      <c r="M517" s="270">
        <f t="shared" si="280"/>
        <v>54000</v>
      </c>
      <c r="N517" s="183">
        <f t="shared" si="260"/>
        <v>100</v>
      </c>
    </row>
    <row r="518" spans="1:14" s="88" customFormat="1" x14ac:dyDescent="0.2">
      <c r="A518" s="128"/>
      <c r="B518" s="128"/>
      <c r="C518" s="128"/>
      <c r="D518" s="128"/>
      <c r="E518" s="128" t="s">
        <v>64</v>
      </c>
      <c r="F518" s="128" t="s">
        <v>64</v>
      </c>
      <c r="G518" s="128" t="s">
        <v>64</v>
      </c>
      <c r="H518" s="129"/>
      <c r="I518" s="141">
        <v>38</v>
      </c>
      <c r="J518" s="137" t="s">
        <v>52</v>
      </c>
      <c r="K518" s="142">
        <f>SUM(K519)</f>
        <v>54000</v>
      </c>
      <c r="L518" s="274">
        <f>SUM(L519)</f>
        <v>0</v>
      </c>
      <c r="M518" s="274">
        <f>SUM(M519)</f>
        <v>54000</v>
      </c>
      <c r="N518" s="131">
        <f t="shared" si="260"/>
        <v>100</v>
      </c>
    </row>
    <row r="519" spans="1:14" s="88" customFormat="1" x14ac:dyDescent="0.2">
      <c r="A519" s="128">
        <v>1</v>
      </c>
      <c r="B519" s="128"/>
      <c r="C519" s="128"/>
      <c r="D519" s="128"/>
      <c r="E519" s="128" t="s">
        <v>64</v>
      </c>
      <c r="F519" s="128" t="s">
        <v>64</v>
      </c>
      <c r="G519" s="128" t="s">
        <v>64</v>
      </c>
      <c r="H519" s="129"/>
      <c r="I519" s="141">
        <v>381</v>
      </c>
      <c r="J519" s="137" t="s">
        <v>53</v>
      </c>
      <c r="K519" s="130">
        <v>54000</v>
      </c>
      <c r="L519" s="146">
        <f t="shared" ref="L519" si="281">M519-K519</f>
        <v>0</v>
      </c>
      <c r="M519" s="272">
        <v>54000</v>
      </c>
      <c r="N519" s="131">
        <f t="shared" si="260"/>
        <v>100</v>
      </c>
    </row>
    <row r="520" spans="1:14" s="88" customFormat="1" x14ac:dyDescent="0.2">
      <c r="A520" s="206">
        <v>1</v>
      </c>
      <c r="B520" s="199"/>
      <c r="C520" s="199"/>
      <c r="D520" s="199"/>
      <c r="E520" s="199" t="s">
        <v>91</v>
      </c>
      <c r="F520" s="199" t="s">
        <v>91</v>
      </c>
      <c r="G520" s="199" t="s">
        <v>91</v>
      </c>
      <c r="H520" s="200"/>
      <c r="I520" s="205" t="s">
        <v>457</v>
      </c>
      <c r="J520" s="202" t="s">
        <v>459</v>
      </c>
      <c r="K520" s="203">
        <f t="shared" ref="K520" si="282">SUM(K521)</f>
        <v>215000</v>
      </c>
      <c r="L520" s="271">
        <f>SUM(L521)</f>
        <v>14400</v>
      </c>
      <c r="M520" s="271">
        <f>SUM(M521)</f>
        <v>229400</v>
      </c>
      <c r="N520" s="189">
        <f t="shared" si="260"/>
        <v>106.69767441860465</v>
      </c>
    </row>
    <row r="521" spans="1:14" s="88" customFormat="1" x14ac:dyDescent="0.2">
      <c r="A521" s="179">
        <v>1</v>
      </c>
      <c r="B521" s="179"/>
      <c r="C521" s="179"/>
      <c r="D521" s="179"/>
      <c r="E521" s="179" t="s">
        <v>91</v>
      </c>
      <c r="F521" s="179" t="s">
        <v>91</v>
      </c>
      <c r="G521" s="179" t="s">
        <v>91</v>
      </c>
      <c r="H521" s="193" t="s">
        <v>168</v>
      </c>
      <c r="I521" s="193" t="s">
        <v>460</v>
      </c>
      <c r="J521" s="181" t="s">
        <v>461</v>
      </c>
      <c r="K521" s="182">
        <f t="shared" ref="K521" si="283">SUM(K522+K525)</f>
        <v>215000</v>
      </c>
      <c r="L521" s="270">
        <f>SUM(L522+L525)</f>
        <v>14400</v>
      </c>
      <c r="M521" s="270">
        <f>SUM(M522+M525)</f>
        <v>229400</v>
      </c>
      <c r="N521" s="183">
        <f t="shared" si="260"/>
        <v>106.69767441860465</v>
      </c>
    </row>
    <row r="522" spans="1:14" s="138" customFormat="1" x14ac:dyDescent="0.2">
      <c r="A522" s="135"/>
      <c r="B522" s="135"/>
      <c r="C522" s="135"/>
      <c r="D522" s="135"/>
      <c r="E522" s="135"/>
      <c r="F522" s="135"/>
      <c r="G522" s="135"/>
      <c r="H522" s="149"/>
      <c r="I522" s="149" t="s">
        <v>469</v>
      </c>
      <c r="J522" s="137" t="s">
        <v>36</v>
      </c>
      <c r="K522" s="137">
        <f t="shared" ref="K522" si="284">SUM(K523:K524)</f>
        <v>200000</v>
      </c>
      <c r="L522" s="147">
        <f>SUM(L523:L524)</f>
        <v>17900</v>
      </c>
      <c r="M522" s="147">
        <f>SUM(M523:M524)</f>
        <v>217900</v>
      </c>
      <c r="N522" s="131">
        <f t="shared" si="260"/>
        <v>108.94999999999999</v>
      </c>
    </row>
    <row r="523" spans="1:14" s="138" customFormat="1" x14ac:dyDescent="0.2">
      <c r="A523" s="135">
        <v>1</v>
      </c>
      <c r="B523" s="135"/>
      <c r="C523" s="135"/>
      <c r="D523" s="135"/>
      <c r="E523" s="135"/>
      <c r="F523" s="135"/>
      <c r="G523" s="135"/>
      <c r="H523" s="149"/>
      <c r="I523" s="149" t="s">
        <v>492</v>
      </c>
      <c r="J523" s="137" t="s">
        <v>37</v>
      </c>
      <c r="K523" s="137">
        <v>175000</v>
      </c>
      <c r="L523" s="146">
        <f t="shared" ref="L523:L524" si="285">M523-K523</f>
        <v>25000</v>
      </c>
      <c r="M523" s="147">
        <v>200000</v>
      </c>
      <c r="N523" s="131">
        <f t="shared" si="260"/>
        <v>114.28571428571428</v>
      </c>
    </row>
    <row r="524" spans="1:14" s="138" customFormat="1" x14ac:dyDescent="0.2">
      <c r="A524" s="135">
        <v>1</v>
      </c>
      <c r="B524" s="135"/>
      <c r="C524" s="135"/>
      <c r="D524" s="135"/>
      <c r="E524" s="135"/>
      <c r="F524" s="135"/>
      <c r="G524" s="135"/>
      <c r="H524" s="149"/>
      <c r="I524" s="149" t="s">
        <v>494</v>
      </c>
      <c r="J524" s="137" t="s">
        <v>39</v>
      </c>
      <c r="K524" s="137">
        <v>25000</v>
      </c>
      <c r="L524" s="146">
        <f t="shared" si="285"/>
        <v>-7100</v>
      </c>
      <c r="M524" s="147">
        <v>17900</v>
      </c>
      <c r="N524" s="131">
        <f t="shared" ref="N524:N526" si="286">AVERAGE(M524/K524)*100</f>
        <v>71.599999999999994</v>
      </c>
    </row>
    <row r="525" spans="1:14" s="138" customFormat="1" x14ac:dyDescent="0.2">
      <c r="A525" s="135"/>
      <c r="B525" s="135"/>
      <c r="C525" s="135"/>
      <c r="D525" s="135"/>
      <c r="E525" s="135"/>
      <c r="F525" s="135"/>
      <c r="G525" s="135"/>
      <c r="H525" s="149"/>
      <c r="I525" s="149" t="s">
        <v>470</v>
      </c>
      <c r="J525" s="137" t="s">
        <v>40</v>
      </c>
      <c r="K525" s="137">
        <f t="shared" ref="K525" si="287">SUM(K526:K527)</f>
        <v>15000</v>
      </c>
      <c r="L525" s="147">
        <f>SUM(L526:L527)</f>
        <v>-3500</v>
      </c>
      <c r="M525" s="147">
        <f>SUM(M526:M527)</f>
        <v>11500</v>
      </c>
      <c r="N525" s="131">
        <f t="shared" si="286"/>
        <v>76.666666666666671</v>
      </c>
    </row>
    <row r="526" spans="1:14" s="138" customFormat="1" x14ac:dyDescent="0.2">
      <c r="A526" s="135">
        <v>1</v>
      </c>
      <c r="B526" s="135"/>
      <c r="C526" s="135"/>
      <c r="D526" s="135"/>
      <c r="E526" s="135"/>
      <c r="F526" s="135"/>
      <c r="G526" s="135"/>
      <c r="H526" s="149"/>
      <c r="I526" s="149" t="s">
        <v>495</v>
      </c>
      <c r="J526" s="137" t="s">
        <v>41</v>
      </c>
      <c r="K526" s="137">
        <v>5000</v>
      </c>
      <c r="L526" s="146">
        <f t="shared" ref="L526:L527" si="288">M526-K526</f>
        <v>3500</v>
      </c>
      <c r="M526" s="147">
        <v>8500</v>
      </c>
      <c r="N526" s="131">
        <f t="shared" si="286"/>
        <v>170</v>
      </c>
    </row>
    <row r="527" spans="1:14" s="138" customFormat="1" x14ac:dyDescent="0.2">
      <c r="A527" s="135">
        <v>1</v>
      </c>
      <c r="B527" s="135"/>
      <c r="C527" s="135"/>
      <c r="D527" s="135"/>
      <c r="E527" s="135"/>
      <c r="F527" s="135"/>
      <c r="G527" s="135"/>
      <c r="H527" s="149"/>
      <c r="I527" s="149" t="s">
        <v>481</v>
      </c>
      <c r="J527" s="137" t="s">
        <v>45</v>
      </c>
      <c r="K527" s="137">
        <v>10000</v>
      </c>
      <c r="L527" s="146">
        <f t="shared" si="288"/>
        <v>-7000</v>
      </c>
      <c r="M527" s="147">
        <v>3000</v>
      </c>
      <c r="N527" s="131">
        <f>AVERAGE(M527/K527)*100</f>
        <v>30</v>
      </c>
    </row>
    <row r="528" spans="1:14" s="88" customFormat="1" x14ac:dyDescent="0.2">
      <c r="A528" s="173"/>
      <c r="B528" s="173"/>
      <c r="C528" s="173"/>
      <c r="D528" s="173"/>
      <c r="E528" s="173"/>
      <c r="F528" s="173"/>
      <c r="G528" s="173"/>
      <c r="H528" s="174"/>
      <c r="I528" s="178" t="s">
        <v>462</v>
      </c>
      <c r="J528" s="176"/>
      <c r="K528" s="176">
        <f t="shared" ref="K528:L529" si="289">SUM(K530)</f>
        <v>350000</v>
      </c>
      <c r="L528" s="268">
        <f t="shared" si="289"/>
        <v>10000</v>
      </c>
      <c r="M528" s="268">
        <f t="shared" ref="M528" si="290">SUM(M530)</f>
        <v>360000</v>
      </c>
      <c r="N528" s="177">
        <f>AVERAGE(M528/K528)*100</f>
        <v>102.85714285714285</v>
      </c>
    </row>
    <row r="529" spans="1:14" s="88" customFormat="1" x14ac:dyDescent="0.2">
      <c r="A529" s="173"/>
      <c r="B529" s="173"/>
      <c r="C529" s="173"/>
      <c r="D529" s="173"/>
      <c r="E529" s="173"/>
      <c r="F529" s="173"/>
      <c r="G529" s="173"/>
      <c r="H529" s="208" t="s">
        <v>502</v>
      </c>
      <c r="I529" s="178" t="s">
        <v>463</v>
      </c>
      <c r="J529" s="176"/>
      <c r="K529" s="176">
        <f t="shared" si="289"/>
        <v>350000</v>
      </c>
      <c r="L529" s="268">
        <f t="shared" si="289"/>
        <v>10000</v>
      </c>
      <c r="M529" s="268">
        <f t="shared" ref="M529" si="291">SUM(M531)</f>
        <v>360000</v>
      </c>
      <c r="N529" s="177">
        <f t="shared" ref="N529" si="292">AVERAGE(M529/K529)*100</f>
        <v>102.85714285714285</v>
      </c>
    </row>
    <row r="530" spans="1:14" s="88" customFormat="1" x14ac:dyDescent="0.2">
      <c r="A530" s="206">
        <v>1</v>
      </c>
      <c r="B530" s="199"/>
      <c r="C530" s="199"/>
      <c r="D530" s="199"/>
      <c r="E530" s="199" t="s">
        <v>91</v>
      </c>
      <c r="F530" s="199" t="s">
        <v>91</v>
      </c>
      <c r="G530" s="199" t="s">
        <v>91</v>
      </c>
      <c r="H530" s="200"/>
      <c r="I530" s="205" t="s">
        <v>464</v>
      </c>
      <c r="J530" s="202" t="s">
        <v>465</v>
      </c>
      <c r="K530" s="203">
        <f t="shared" ref="K530:M531" si="293">SUM(K531)</f>
        <v>350000</v>
      </c>
      <c r="L530" s="271">
        <f t="shared" si="293"/>
        <v>10000</v>
      </c>
      <c r="M530" s="271">
        <f t="shared" si="293"/>
        <v>360000</v>
      </c>
      <c r="N530" s="189">
        <f>AVERAGE(M530/K530)*100</f>
        <v>102.85714285714285</v>
      </c>
    </row>
    <row r="531" spans="1:14" s="88" customFormat="1" x14ac:dyDescent="0.2">
      <c r="A531" s="179">
        <v>1</v>
      </c>
      <c r="B531" s="179"/>
      <c r="C531" s="179"/>
      <c r="D531" s="179"/>
      <c r="E531" s="179" t="s">
        <v>91</v>
      </c>
      <c r="F531" s="179" t="s">
        <v>91</v>
      </c>
      <c r="G531" s="179" t="s">
        <v>91</v>
      </c>
      <c r="H531" s="193" t="s">
        <v>168</v>
      </c>
      <c r="I531" s="193" t="s">
        <v>466</v>
      </c>
      <c r="J531" s="181" t="s">
        <v>467</v>
      </c>
      <c r="K531" s="182">
        <v>350000</v>
      </c>
      <c r="L531" s="270">
        <f t="shared" si="293"/>
        <v>10000</v>
      </c>
      <c r="M531" s="270">
        <f t="shared" si="293"/>
        <v>360000</v>
      </c>
      <c r="N531" s="183">
        <f>AVERAGE(M531/K531)*100</f>
        <v>102.85714285714285</v>
      </c>
    </row>
    <row r="532" spans="1:14" s="88" customFormat="1" x14ac:dyDescent="0.2">
      <c r="A532" s="128"/>
      <c r="B532" s="128"/>
      <c r="C532" s="128"/>
      <c r="D532" s="128"/>
      <c r="E532" s="128" t="s">
        <v>64</v>
      </c>
      <c r="F532" s="128" t="s">
        <v>64</v>
      </c>
      <c r="G532" s="128" t="s">
        <v>64</v>
      </c>
      <c r="H532" s="129"/>
      <c r="I532" s="141">
        <v>38</v>
      </c>
      <c r="J532" s="137" t="s">
        <v>52</v>
      </c>
      <c r="K532" s="130">
        <v>350000</v>
      </c>
      <c r="L532" s="272">
        <f>SUM(L533)</f>
        <v>10000</v>
      </c>
      <c r="M532" s="272">
        <f>SUM(M533)</f>
        <v>360000</v>
      </c>
      <c r="N532" s="131">
        <f>AVERAGE(M532/K532)*100</f>
        <v>102.85714285714285</v>
      </c>
    </row>
    <row r="533" spans="1:14" s="88" customFormat="1" x14ac:dyDescent="0.2">
      <c r="A533" s="128">
        <v>1</v>
      </c>
      <c r="B533" s="128"/>
      <c r="C533" s="128"/>
      <c r="D533" s="128"/>
      <c r="E533" s="128" t="s">
        <v>64</v>
      </c>
      <c r="F533" s="128" t="s">
        <v>64</v>
      </c>
      <c r="G533" s="128" t="s">
        <v>64</v>
      </c>
      <c r="H533" s="129"/>
      <c r="I533" s="141">
        <v>381</v>
      </c>
      <c r="J533" s="137" t="s">
        <v>53</v>
      </c>
      <c r="K533" s="132">
        <v>350000</v>
      </c>
      <c r="L533" s="146">
        <f t="shared" ref="L533" si="294">M533-K533</f>
        <v>10000</v>
      </c>
      <c r="M533" s="272">
        <v>360000</v>
      </c>
      <c r="N533" s="131">
        <f>AVERAGE(M533/K533)*100</f>
        <v>102.85714285714285</v>
      </c>
    </row>
    <row r="534" spans="1:14" s="88" customFormat="1" x14ac:dyDescent="0.2">
      <c r="A534" s="128"/>
      <c r="B534" s="128"/>
      <c r="C534" s="128"/>
      <c r="D534" s="128"/>
      <c r="E534" s="128"/>
      <c r="F534" s="128"/>
      <c r="G534" s="128"/>
      <c r="H534" s="129"/>
      <c r="I534" s="141"/>
      <c r="J534" s="137"/>
      <c r="K534" s="132"/>
      <c r="L534" s="132"/>
      <c r="M534" s="132"/>
      <c r="N534" s="140"/>
    </row>
    <row r="535" spans="1:14" x14ac:dyDescent="0.2">
      <c r="A535" s="66"/>
      <c r="B535" s="66"/>
      <c r="C535" s="66"/>
      <c r="D535" s="66"/>
      <c r="E535" s="66"/>
      <c r="F535" s="66"/>
      <c r="G535" s="66"/>
    </row>
    <row r="536" spans="1:14" x14ac:dyDescent="0.2">
      <c r="A536" s="68"/>
      <c r="B536" s="68"/>
      <c r="C536" s="68"/>
      <c r="D536" s="68"/>
      <c r="E536" s="68"/>
      <c r="F536" s="68"/>
      <c r="G536" s="68"/>
      <c r="H536" s="68"/>
      <c r="I536" s="60"/>
      <c r="J536" s="69"/>
      <c r="K536" s="69" t="s">
        <v>3</v>
      </c>
      <c r="L536" s="256" t="s">
        <v>530</v>
      </c>
      <c r="M536" s="256" t="s">
        <v>528</v>
      </c>
      <c r="N536" s="69" t="s">
        <v>4</v>
      </c>
    </row>
    <row r="537" spans="1:14" x14ac:dyDescent="0.2">
      <c r="A537" s="68"/>
      <c r="B537" s="68"/>
      <c r="C537" s="68"/>
      <c r="D537" s="68"/>
      <c r="E537" s="68"/>
      <c r="F537" s="68"/>
      <c r="G537" s="68"/>
      <c r="H537" s="68"/>
      <c r="I537" s="60"/>
      <c r="J537" s="69"/>
      <c r="K537" s="69">
        <v>1</v>
      </c>
      <c r="L537" s="69">
        <v>2</v>
      </c>
      <c r="M537" s="69">
        <v>3</v>
      </c>
      <c r="N537" s="172" t="s">
        <v>529</v>
      </c>
    </row>
    <row r="538" spans="1:14" x14ac:dyDescent="0.2">
      <c r="I538" s="51"/>
      <c r="K538" s="70"/>
      <c r="L538" s="70"/>
      <c r="M538" s="70"/>
      <c r="N538" s="71"/>
    </row>
    <row r="539" spans="1:14" x14ac:dyDescent="0.2">
      <c r="A539" s="144"/>
      <c r="B539" s="144"/>
      <c r="C539" s="144"/>
      <c r="D539" s="144"/>
      <c r="E539" s="144"/>
      <c r="F539" s="144"/>
      <c r="G539" s="144"/>
      <c r="H539" s="144"/>
      <c r="I539" s="144"/>
      <c r="J539" s="212" t="s">
        <v>90</v>
      </c>
      <c r="K539" s="213">
        <f>SUM(K13+K36+K59+K114+K230+K273)</f>
        <v>5783887</v>
      </c>
      <c r="L539" s="213">
        <f>SUM(L13+L36+L59+L114+L230+L273)</f>
        <v>-107096</v>
      </c>
      <c r="M539" s="213">
        <f>SUM(M13+M36+M59+M114+M230+M273)</f>
        <v>5676791</v>
      </c>
      <c r="N539" s="214">
        <f>AVERAGE(M539/K539)*100</f>
        <v>98.148373230666508</v>
      </c>
    </row>
    <row r="540" spans="1:14" x14ac:dyDescent="0.2">
      <c r="A540" s="144"/>
      <c r="B540" s="144"/>
      <c r="C540" s="144"/>
      <c r="D540" s="144"/>
      <c r="E540" s="144"/>
      <c r="F540" s="144"/>
      <c r="G540" s="144"/>
      <c r="H540" s="144"/>
      <c r="I540" s="144"/>
      <c r="J540" s="215" t="s">
        <v>176</v>
      </c>
      <c r="K540" s="213">
        <v>0</v>
      </c>
      <c r="L540" s="213">
        <v>0</v>
      </c>
      <c r="M540" s="213">
        <v>0</v>
      </c>
      <c r="N540" s="214">
        <v>0</v>
      </c>
    </row>
    <row r="541" spans="1:14" x14ac:dyDescent="0.2">
      <c r="A541" s="144"/>
      <c r="B541" s="144"/>
      <c r="C541" s="144"/>
      <c r="D541" s="144"/>
      <c r="E541" s="144"/>
      <c r="F541" s="144"/>
      <c r="G541" s="144"/>
      <c r="H541" s="144"/>
      <c r="I541" s="144"/>
      <c r="J541" s="215" t="s">
        <v>108</v>
      </c>
      <c r="K541" s="213">
        <f>SUM(K465)</f>
        <v>662500</v>
      </c>
      <c r="L541" s="213">
        <f t="shared" ref="L541:M541" si="295">SUM(L465)</f>
        <v>-54750</v>
      </c>
      <c r="M541" s="213">
        <f t="shared" si="295"/>
        <v>607750</v>
      </c>
      <c r="N541" s="214">
        <f t="shared" ref="N541:N548" si="296">AVERAGE(M541/K541)*100</f>
        <v>91.735849056603769</v>
      </c>
    </row>
    <row r="542" spans="1:14" x14ac:dyDescent="0.2">
      <c r="A542" s="144"/>
      <c r="B542" s="144"/>
      <c r="C542" s="144"/>
      <c r="D542" s="144"/>
      <c r="E542" s="144"/>
      <c r="F542" s="144"/>
      <c r="G542" s="144"/>
      <c r="H542" s="144"/>
      <c r="I542" s="144"/>
      <c r="J542" s="215" t="s">
        <v>112</v>
      </c>
      <c r="K542" s="213">
        <f>SUM(K274+K319)</f>
        <v>1363000</v>
      </c>
      <c r="L542" s="213">
        <f>SUM(L274+L319)</f>
        <v>108744</v>
      </c>
      <c r="M542" s="213">
        <f>SUM(M274+M319)</f>
        <v>1471744</v>
      </c>
      <c r="N542" s="214">
        <f t="shared" si="296"/>
        <v>107.97828319882612</v>
      </c>
    </row>
    <row r="543" spans="1:14" x14ac:dyDescent="0.2">
      <c r="A543" s="144"/>
      <c r="B543" s="144"/>
      <c r="C543" s="144"/>
      <c r="D543" s="144"/>
      <c r="E543" s="144"/>
      <c r="F543" s="144"/>
      <c r="G543" s="144"/>
      <c r="H543" s="144"/>
      <c r="I543" s="144"/>
      <c r="J543" s="212" t="s">
        <v>132</v>
      </c>
      <c r="K543" s="213">
        <f>SUM(K81)</f>
        <v>405000</v>
      </c>
      <c r="L543" s="213">
        <f>SUM(L81)</f>
        <v>20000</v>
      </c>
      <c r="M543" s="213">
        <f>SUM(M81)</f>
        <v>425000</v>
      </c>
      <c r="N543" s="214">
        <f t="shared" si="296"/>
        <v>104.93827160493827</v>
      </c>
    </row>
    <row r="544" spans="1:14" x14ac:dyDescent="0.2">
      <c r="A544" s="144"/>
      <c r="B544" s="144"/>
      <c r="C544" s="144"/>
      <c r="D544" s="144"/>
      <c r="E544" s="144"/>
      <c r="F544" s="144"/>
      <c r="G544" s="144"/>
      <c r="H544" s="144"/>
      <c r="I544" s="144"/>
      <c r="J544" s="215" t="s">
        <v>117</v>
      </c>
      <c r="K544" s="213">
        <f>SUM(K82+K161)</f>
        <v>6832000</v>
      </c>
      <c r="L544" s="213">
        <f>SUM(L82+L161)</f>
        <v>-537800</v>
      </c>
      <c r="M544" s="213">
        <f>SUM(M82+M161)</f>
        <v>6294200</v>
      </c>
      <c r="N544" s="214">
        <f t="shared" si="296"/>
        <v>92.128220140515225</v>
      </c>
    </row>
    <row r="545" spans="1:14" x14ac:dyDescent="0.2">
      <c r="A545" s="144"/>
      <c r="B545" s="144"/>
      <c r="C545" s="144"/>
      <c r="D545" s="144"/>
      <c r="E545" s="144"/>
      <c r="F545" s="144"/>
      <c r="G545" s="144"/>
      <c r="H545" s="144"/>
      <c r="I545" s="144"/>
      <c r="J545" s="215" t="s">
        <v>149</v>
      </c>
      <c r="K545" s="213">
        <f>SUM(K456)</f>
        <v>100000</v>
      </c>
      <c r="L545" s="213">
        <f t="shared" ref="L545:M545" si="297">SUM(L456)</f>
        <v>-10000</v>
      </c>
      <c r="M545" s="213">
        <f t="shared" si="297"/>
        <v>90000</v>
      </c>
      <c r="N545" s="214">
        <f t="shared" si="296"/>
        <v>90</v>
      </c>
    </row>
    <row r="546" spans="1:14" x14ac:dyDescent="0.2">
      <c r="A546" s="144"/>
      <c r="B546" s="144"/>
      <c r="C546" s="144"/>
      <c r="D546" s="144"/>
      <c r="E546" s="144"/>
      <c r="F546" s="144"/>
      <c r="G546" s="144"/>
      <c r="H546" s="144"/>
      <c r="I546" s="144"/>
      <c r="J546" s="215" t="s">
        <v>155</v>
      </c>
      <c r="K546" s="213">
        <f>SUM(K320+K383)</f>
        <v>2343300</v>
      </c>
      <c r="L546" s="213">
        <f>SUM(L320+L383)</f>
        <v>-506455</v>
      </c>
      <c r="M546" s="213">
        <f>SUM(M320+M383)</f>
        <v>1836845</v>
      </c>
      <c r="N546" s="214">
        <f t="shared" si="296"/>
        <v>78.387103657235528</v>
      </c>
    </row>
    <row r="547" spans="1:14" x14ac:dyDescent="0.2">
      <c r="A547" s="144"/>
      <c r="B547" s="144"/>
      <c r="C547" s="144"/>
      <c r="D547" s="144"/>
      <c r="E547" s="144"/>
      <c r="F547" s="144"/>
      <c r="G547" s="144"/>
      <c r="H547" s="144"/>
      <c r="I547" s="144"/>
      <c r="J547" s="212" t="s">
        <v>138</v>
      </c>
      <c r="K547" s="213">
        <f>SUM(K231+K404)</f>
        <v>2678615</v>
      </c>
      <c r="L547" s="213">
        <f>SUM(L231+L404)</f>
        <v>39000</v>
      </c>
      <c r="M547" s="213">
        <f>SUM(M231+M404)</f>
        <v>2717615</v>
      </c>
      <c r="N547" s="214">
        <f t="shared" si="296"/>
        <v>101.45597631611861</v>
      </c>
    </row>
    <row r="548" spans="1:14" x14ac:dyDescent="0.2">
      <c r="A548" s="144"/>
      <c r="B548" s="144"/>
      <c r="C548" s="144"/>
      <c r="D548" s="144"/>
      <c r="E548" s="144"/>
      <c r="F548" s="144"/>
      <c r="G548" s="144"/>
      <c r="H548" s="144"/>
      <c r="I548" s="144"/>
      <c r="J548" s="212" t="s">
        <v>165</v>
      </c>
      <c r="K548" s="213">
        <f>SUM(K450+K484+K529)</f>
        <v>1262500</v>
      </c>
      <c r="L548" s="213">
        <f t="shared" ref="L548:M548" si="298">SUM(L450+L484+L529)</f>
        <v>-66150</v>
      </c>
      <c r="M548" s="213">
        <f t="shared" si="298"/>
        <v>1196350</v>
      </c>
      <c r="N548" s="214">
        <f t="shared" si="296"/>
        <v>94.760396039603961</v>
      </c>
    </row>
    <row r="549" spans="1:14" ht="13.5" x14ac:dyDescent="0.2">
      <c r="I549" s="51"/>
      <c r="K549" s="160">
        <f>SUM(K539:K548)</f>
        <v>21430802</v>
      </c>
      <c r="L549" s="160">
        <f t="shared" ref="L549:M549" si="299">SUM(L539:L548)</f>
        <v>-1114507</v>
      </c>
      <c r="M549" s="160">
        <f t="shared" si="299"/>
        <v>20316295</v>
      </c>
      <c r="N549" s="159"/>
    </row>
    <row r="550" spans="1:14" x14ac:dyDescent="0.2">
      <c r="H550" s="52"/>
      <c r="I550" s="73" t="s">
        <v>20</v>
      </c>
      <c r="J550" s="74"/>
      <c r="K550" s="72"/>
      <c r="L550" s="72"/>
      <c r="M550" s="72"/>
    </row>
    <row r="551" spans="1:14" x14ac:dyDescent="0.2">
      <c r="A551" s="75"/>
      <c r="B551" s="75"/>
      <c r="C551" s="75"/>
      <c r="D551" s="75"/>
      <c r="H551" s="52"/>
      <c r="I551" s="216">
        <v>1</v>
      </c>
      <c r="J551" s="50" t="s">
        <v>68</v>
      </c>
      <c r="K551" s="161"/>
      <c r="L551" s="161"/>
      <c r="M551" s="161"/>
    </row>
    <row r="552" spans="1:14" x14ac:dyDescent="0.2">
      <c r="A552" s="76"/>
      <c r="B552" s="76"/>
      <c r="C552" s="76"/>
      <c r="D552" s="76"/>
      <c r="H552" s="52"/>
      <c r="I552" s="216">
        <v>2</v>
      </c>
      <c r="J552" s="50" t="s">
        <v>69</v>
      </c>
      <c r="K552" s="72"/>
      <c r="L552" s="72"/>
      <c r="M552" s="72"/>
    </row>
    <row r="553" spans="1:14" x14ac:dyDescent="0.2">
      <c r="A553" s="76"/>
      <c r="B553" s="76"/>
      <c r="C553" s="76"/>
      <c r="D553" s="76"/>
      <c r="H553" s="52"/>
      <c r="I553" s="216">
        <v>3</v>
      </c>
      <c r="J553" s="50" t="s">
        <v>70</v>
      </c>
      <c r="K553" s="72"/>
      <c r="L553" s="72"/>
      <c r="M553" s="72"/>
    </row>
    <row r="554" spans="1:14" x14ac:dyDescent="0.2">
      <c r="A554" s="76"/>
      <c r="B554" s="76"/>
      <c r="C554" s="76"/>
      <c r="D554" s="76"/>
      <c r="H554" s="52"/>
      <c r="I554" s="216">
        <v>4</v>
      </c>
      <c r="J554" s="50" t="s">
        <v>71</v>
      </c>
      <c r="K554" s="72"/>
      <c r="L554" s="72"/>
      <c r="M554" s="72"/>
    </row>
    <row r="555" spans="1:14" x14ac:dyDescent="0.2">
      <c r="A555" s="76"/>
      <c r="B555" s="76"/>
      <c r="C555" s="76"/>
      <c r="D555" s="76"/>
      <c r="H555" s="52"/>
      <c r="I555" s="216">
        <v>5</v>
      </c>
      <c r="J555" s="50" t="s">
        <v>72</v>
      </c>
    </row>
    <row r="556" spans="1:14" x14ac:dyDescent="0.2">
      <c r="A556" s="76"/>
      <c r="B556" s="76"/>
      <c r="C556" s="76"/>
      <c r="D556" s="76"/>
      <c r="H556" s="52"/>
      <c r="I556" s="216">
        <v>6</v>
      </c>
      <c r="J556" s="50" t="s">
        <v>73</v>
      </c>
    </row>
    <row r="557" spans="1:14" x14ac:dyDescent="0.2">
      <c r="A557" s="76"/>
      <c r="B557" s="76"/>
      <c r="C557" s="76"/>
      <c r="D557" s="76"/>
      <c r="H557" s="52"/>
      <c r="I557" s="216">
        <v>7</v>
      </c>
      <c r="J557" s="50" t="s">
        <v>74</v>
      </c>
    </row>
    <row r="558" spans="1:14" ht="9.75" customHeight="1" x14ac:dyDescent="0.2"/>
    <row r="559" spans="1:14" ht="12.75" customHeight="1" x14ac:dyDescent="0.2">
      <c r="A559" s="307" t="s">
        <v>177</v>
      </c>
      <c r="B559" s="307"/>
      <c r="C559" s="307"/>
      <c r="D559" s="307"/>
      <c r="E559" s="307"/>
      <c r="F559" s="307"/>
      <c r="G559" s="307"/>
      <c r="H559" s="307"/>
      <c r="I559" s="307"/>
      <c r="J559" s="307"/>
      <c r="K559" s="307"/>
      <c r="L559" s="307"/>
      <c r="M559" s="307"/>
      <c r="N559" s="307"/>
    </row>
    <row r="560" spans="1:14" ht="6.75" customHeight="1" x14ac:dyDescent="0.2"/>
    <row r="561" spans="1:14" ht="32.25" customHeight="1" x14ac:dyDescent="0.2">
      <c r="E561" s="311" t="s">
        <v>560</v>
      </c>
      <c r="F561" s="311"/>
      <c r="G561" s="311"/>
      <c r="H561" s="311"/>
      <c r="I561" s="311"/>
      <c r="J561" s="311"/>
      <c r="K561" s="311"/>
      <c r="L561" s="311"/>
      <c r="M561" s="311"/>
      <c r="N561" s="311"/>
    </row>
    <row r="562" spans="1:14" ht="14.25" x14ac:dyDescent="0.2">
      <c r="E562" s="77"/>
      <c r="K562" s="52"/>
      <c r="L562" s="52"/>
      <c r="M562" s="52"/>
    </row>
    <row r="563" spans="1:14" ht="15" customHeight="1" x14ac:dyDescent="0.2">
      <c r="E563" s="77"/>
      <c r="K563" s="309"/>
      <c r="L563" s="309"/>
      <c r="M563" s="309"/>
      <c r="N563" s="309"/>
    </row>
    <row r="564" spans="1:14" ht="15" x14ac:dyDescent="0.2">
      <c r="E564" s="77"/>
      <c r="K564" s="310" t="s">
        <v>566</v>
      </c>
      <c r="L564" s="310"/>
      <c r="M564" s="310"/>
      <c r="N564" s="310"/>
    </row>
    <row r="565" spans="1:14" ht="15.75" x14ac:dyDescent="0.2">
      <c r="A565" s="52"/>
      <c r="B565" s="52"/>
      <c r="C565" s="52"/>
      <c r="D565" s="52"/>
      <c r="E565" s="52"/>
      <c r="F565" s="52"/>
      <c r="G565" s="52"/>
      <c r="H565" s="52"/>
      <c r="K565" s="298" t="s">
        <v>567</v>
      </c>
      <c r="L565" s="296" t="s">
        <v>568</v>
      </c>
      <c r="M565" s="267"/>
    </row>
    <row r="566" spans="1:14" ht="15" x14ac:dyDescent="0.2">
      <c r="A566" s="52"/>
      <c r="B566" s="52"/>
      <c r="C566" s="52"/>
      <c r="D566" s="52"/>
      <c r="E566" s="52"/>
      <c r="F566" s="52"/>
      <c r="G566" s="52"/>
      <c r="H566" s="52"/>
      <c r="I566" s="260"/>
      <c r="J566" s="260"/>
    </row>
    <row r="567" spans="1:14" ht="15" x14ac:dyDescent="0.2">
      <c r="A567" s="52"/>
      <c r="B567" s="52"/>
      <c r="C567" s="52"/>
      <c r="D567" s="52"/>
      <c r="E567" s="52"/>
      <c r="F567" s="52"/>
      <c r="G567" s="52"/>
      <c r="H567" s="52"/>
      <c r="I567" s="260"/>
      <c r="J567" s="260"/>
    </row>
    <row r="568" spans="1:14" ht="15" x14ac:dyDescent="0.2">
      <c r="A568" s="52"/>
      <c r="B568" s="52"/>
      <c r="C568" s="52"/>
      <c r="D568" s="52"/>
      <c r="E568" s="52"/>
      <c r="F568" s="52"/>
      <c r="G568" s="52"/>
      <c r="H568" s="52"/>
      <c r="I568" s="260"/>
      <c r="J568" s="260"/>
      <c r="K568" s="52"/>
      <c r="L568" s="52"/>
      <c r="M568" s="52"/>
    </row>
  </sheetData>
  <mergeCells count="9">
    <mergeCell ref="A2:N2"/>
    <mergeCell ref="K563:N563"/>
    <mergeCell ref="K564:N564"/>
    <mergeCell ref="E561:N561"/>
    <mergeCell ref="A559:N559"/>
    <mergeCell ref="C3:N3"/>
    <mergeCell ref="A7:G7"/>
    <mergeCell ref="A8:G8"/>
    <mergeCell ref="H8:H9"/>
  </mergeCells>
  <pageMargins left="0.19685039370078741" right="0.19685039370078741" top="0.19685039370078741" bottom="0.31496062992125984" header="0.51181102362204722" footer="0.19685039370078741"/>
  <pageSetup paperSize="9" scale="97" fitToHeight="0" orientation="landscape" r:id="rId1"/>
  <headerFooter alignWithMargins="0">
    <oddFooter>&amp;R&amp;P</oddFooter>
  </headerFooter>
  <rowBreaks count="15" manualBreakCount="15">
    <brk id="40" max="13" man="1"/>
    <brk id="56" max="16383" man="1"/>
    <brk id="78" max="16383" man="1"/>
    <brk id="118" max="13" man="1"/>
    <brk id="159" max="13" man="1"/>
    <brk id="197" max="13" man="1"/>
    <brk id="237" max="13" man="1"/>
    <brk id="270" max="16383" man="1"/>
    <brk id="307" max="13" man="1"/>
    <brk id="345" max="13" man="1"/>
    <brk id="386" max="13" man="1"/>
    <brk id="426" max="13" man="1"/>
    <brk id="467" max="13" man="1"/>
    <brk id="508" max="13" man="1"/>
    <brk id="549" max="13" man="1"/>
  </rowBreaks>
  <ignoredErrors>
    <ignoredError sqref="K66 K42" formulaRange="1"/>
    <ignoredError sqref="L276:M276 L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Opći dio </vt:lpstr>
      <vt:lpstr>Posebni dio</vt:lpstr>
      <vt:lpstr>'Opći dio '!Ispis_naslova</vt:lpstr>
      <vt:lpstr>'Posebni dio'!Ispis_naslova</vt:lpstr>
      <vt:lpstr>'Opći dio '!Podrucje_ispisa</vt:lpstr>
      <vt:lpstr>'Posebni dio'!Podrucje_ispisa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sjusup</dc:creator>
  <cp:lastModifiedBy>Maja Poje</cp:lastModifiedBy>
  <cp:lastPrinted>2018-12-11T10:04:34Z</cp:lastPrinted>
  <dcterms:created xsi:type="dcterms:W3CDTF">2017-09-14T13:51:42Z</dcterms:created>
  <dcterms:modified xsi:type="dcterms:W3CDTF">2019-01-02T08:10:52Z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Tablice za priručnik 2018.-2020..xlsx</vt:lpwstr>
  </property>
</Properties>
</file>