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osavjetnica\Desktop\DOKUMENTI 2018\GRADSKO VIJEĆE\11. SJEDNICA 17.12\ZA OBJAVU\"/>
    </mc:Choice>
  </mc:AlternateContent>
  <bookViews>
    <workbookView xWindow="0" yWindow="0" windowWidth="28800" windowHeight="11835"/>
  </bookViews>
  <sheets>
    <sheet name="Opći dio " sheetId="1" r:id="rId1"/>
    <sheet name="Posebni dio 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'Opći dio '!$A$40:$M$131</definedName>
    <definedName name="_xlnm._FilterDatabase" localSheetId="1" hidden="1">'Posebni dio '!$A$10:$J$554</definedName>
    <definedName name="a">[1]NOVMIR3!$U$71:$Y$134</definedName>
    <definedName name="b">[1]NOVMIR3!$A$3:$A$43</definedName>
    <definedName name="BEx00775DQ2JG7XO82H2QROMSXVH" localSheetId="1" hidden="1">#REF!</definedName>
    <definedName name="BEx00775DQ2JG7XO82H2QROMSXVH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1" hidden="1">#REF!</definedName>
    <definedName name="BEx5M1O0V8VN3F4NTO2G35FJAD9Q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1" hidden="1">#REF!</definedName>
    <definedName name="BEx79SP91Z8K7DIMKLYS0VX4PUVO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1" hidden="1">#REF!</definedName>
    <definedName name="BEx95MVU371XX54TU9TIM5HKXBHO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1" hidden="1">#REF!</definedName>
    <definedName name="BExB6T14XZXO28WSF51JAXYOG8UU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1" hidden="1">#REF!</definedName>
    <definedName name="BExD3P4PWG2PT1LOP948LFWUSQ0C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1" hidden="1">#REF!</definedName>
    <definedName name="BExEOXSPWXWNDW091TIMJRAIJFPH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1" hidden="1">#REF!</definedName>
    <definedName name="BExEWRTCC2Q1LCT7S7NXDQE0QWQW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1" hidden="1">#REF!</definedName>
    <definedName name="BExF6U5HF41RRSZ4H5G6IZ0RTYUZ" hidden="1">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1" hidden="1">#REF!</definedName>
    <definedName name="BExO5XBHEQRFSXTBU2H6QUKK4JK9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1" hidden="1">#REF!</definedName>
    <definedName name="BExONJ16Z8N7K8ZF7LZMEI2LJIBF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1" hidden="1">#REF!</definedName>
    <definedName name="BExUC6NND4ANL7105W4UFMK58BC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1" hidden="1">#REF!</definedName>
    <definedName name="BExY1L24HR2XKP9ULDOD3U3890TI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1" hidden="1">#REF!</definedName>
    <definedName name="BExZQOCA678SOO8UZEELZZINCQLK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[1]NOVMIR3!$E$3:$E$43</definedName>
    <definedName name="f" localSheetId="1">[3]NEFTRANS!#REF!</definedName>
    <definedName name="f">[3]NEFTRANS!#REF!</definedName>
    <definedName name="fr" localSheetId="1" hidden="1">#REF!</definedName>
    <definedName name="fr" hidden="1">#REF!</definedName>
    <definedName name="I" localSheetId="1">[4]NEFTRANS!#REF!</definedName>
    <definedName name="I">[4]NEFTRANS!#REF!</definedName>
    <definedName name="IdiNa1" localSheetId="1">[5]!IdiNa1</definedName>
    <definedName name="IdiNa1">[5]!IdiNa1</definedName>
    <definedName name="IdiNa10" localSheetId="1">[5]!IdiNa10</definedName>
    <definedName name="IdiNa10">[5]!IdiNa10</definedName>
    <definedName name="IdiNa11" localSheetId="1">[5]!IdiNa11</definedName>
    <definedName name="IdiNa11">[5]!IdiNa11</definedName>
    <definedName name="IdiNa12" localSheetId="1">[5]!IdiNa12</definedName>
    <definedName name="IdiNa12">[5]!IdiNa12</definedName>
    <definedName name="IdiNa13" localSheetId="1">[5]!IdiNa13</definedName>
    <definedName name="IdiNa13">[5]!IdiNa13</definedName>
    <definedName name="IdiNa14" localSheetId="1">[5]!IdiNa14</definedName>
    <definedName name="IdiNa14">[5]!IdiNa14</definedName>
    <definedName name="IdiNa15" localSheetId="1">[5]!IdiNa15</definedName>
    <definedName name="IdiNa15">[5]!IdiNa15</definedName>
    <definedName name="IdiNa16" localSheetId="1">[5]!IdiNa16</definedName>
    <definedName name="IdiNa16">[5]!IdiNa16</definedName>
    <definedName name="IdiNa17" localSheetId="1">[5]!IdiNa17</definedName>
    <definedName name="IdiNa17">[5]!IdiNa17</definedName>
    <definedName name="IdiNa18" localSheetId="1">[5]!IdiNa18</definedName>
    <definedName name="IdiNa18">[5]!IdiNa18</definedName>
    <definedName name="IdiNa19" localSheetId="1">[5]!IdiNa19</definedName>
    <definedName name="IdiNa19">[5]!IdiNa19</definedName>
    <definedName name="IdiNa2" localSheetId="1">[5]!IdiNa2</definedName>
    <definedName name="IdiNa2">[5]!IdiNa2</definedName>
    <definedName name="IdiNa20" localSheetId="1">[5]!IdiNa20</definedName>
    <definedName name="IdiNa20">[5]!IdiNa20</definedName>
    <definedName name="IdiNa21" localSheetId="1">[5]!IdiNa21</definedName>
    <definedName name="IdiNa21">[5]!IdiNa21</definedName>
    <definedName name="IdiNa22" localSheetId="1">[5]!IdiNa22</definedName>
    <definedName name="IdiNa22">[5]!IdiNa22</definedName>
    <definedName name="IdiNa23" localSheetId="1">[5]!IdiNa23</definedName>
    <definedName name="IdiNa23">[5]!IdiNa23</definedName>
    <definedName name="IdiNa24" localSheetId="1">[5]!IdiNa24</definedName>
    <definedName name="IdiNa24">[5]!IdiNa24</definedName>
    <definedName name="IdiNa25" localSheetId="1">[5]!IdiNa25</definedName>
    <definedName name="IdiNa25">[5]!IdiNa25</definedName>
    <definedName name="IdiNa26" localSheetId="1">[5]!IdiNa26</definedName>
    <definedName name="IdiNa26">[5]!IdiNa26</definedName>
    <definedName name="IdiNa27" localSheetId="1">[5]!IdiNa27</definedName>
    <definedName name="IdiNa27">[5]!IdiNa27</definedName>
    <definedName name="IdiNa28" localSheetId="1">[5]!IdiNa28</definedName>
    <definedName name="IdiNa28">[5]!IdiNa28</definedName>
    <definedName name="IdiNa29" localSheetId="1">[5]!IdiNa29</definedName>
    <definedName name="IdiNa29">[5]!IdiNa29</definedName>
    <definedName name="IdiNa3" localSheetId="1">[5]!IdiNa3</definedName>
    <definedName name="IdiNa3">[5]!IdiNa3</definedName>
    <definedName name="IdiNa30" localSheetId="1">[5]!IdiNa30</definedName>
    <definedName name="IdiNa30">[5]!IdiNa30</definedName>
    <definedName name="IdiNa31" localSheetId="1">[5]!IdiNa31</definedName>
    <definedName name="IdiNa31">[5]!IdiNa31</definedName>
    <definedName name="IdiNa32" localSheetId="1">[5]!IdiNa32</definedName>
    <definedName name="IdiNa32">[5]!IdiNa32</definedName>
    <definedName name="IdiNa33" localSheetId="1">[5]!IdiNa33</definedName>
    <definedName name="IdiNa33">[5]!IdiNa33</definedName>
    <definedName name="IdiNa34" localSheetId="1">[5]!IdiNa34</definedName>
    <definedName name="IdiNa34">[5]!IdiNa34</definedName>
    <definedName name="IdiNa35" localSheetId="1">[5]!IdiNa35</definedName>
    <definedName name="IdiNa35">[5]!IdiNa35</definedName>
    <definedName name="IdiNa4" localSheetId="1">[5]!IdiNa4</definedName>
    <definedName name="IdiNa4">[5]!IdiNa4</definedName>
    <definedName name="IdiNa5" localSheetId="1">[5]!IdiNa5</definedName>
    <definedName name="IdiNa5">[5]!IdiNa5</definedName>
    <definedName name="IdiNa6" localSheetId="1">[5]!IdiNa6</definedName>
    <definedName name="IdiNa6">[5]!IdiNa6</definedName>
    <definedName name="IdiNa7" localSheetId="1">[5]!IdiNa7</definedName>
    <definedName name="IdiNa7">[5]!IdiNa7</definedName>
    <definedName name="IdiNa8" localSheetId="1">[5]!IdiNa8</definedName>
    <definedName name="IdiNa8">[5]!IdiNa8</definedName>
    <definedName name="IdiNa9" localSheetId="1">[5]!IdiNa9</definedName>
    <definedName name="IdiNa9">[5]!IdiNa9</definedName>
    <definedName name="_xlnm.Print_Titles" localSheetId="0">'Opći dio '!$39:$40</definedName>
    <definedName name="_xlnm.Print_Titles" localSheetId="1">'Posebni dio '!$7:$9</definedName>
    <definedName name="K" localSheetId="1">[4]NEFTRANS!#REF!</definedName>
    <definedName name="K">[4]NEFTRANS!#REF!</definedName>
    <definedName name="kk" hidden="1">{#N/A,#N/A,FALSE,"CIJENE"}</definedName>
    <definedName name="M" localSheetId="1">[4]NEFTRANS!#REF!</definedName>
    <definedName name="M">[4]NEFTRANS!#REF!</definedName>
    <definedName name="mi" localSheetId="1" hidden="1">#REF!</definedName>
    <definedName name="mi" hidden="1">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0">'Opći dio '!$A$1:$R$142</definedName>
    <definedName name="_xlnm.Print_Area" localSheetId="1">'Posebni dio '!$A$1:$O$590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1">[4]NEFTRANS!#REF!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" hidden="1">{#N/A,#N/A,FALSE,"CIJENE"}</definedName>
    <definedName name="xx" hidden="1">{#N/A,#N/A,FALSE,"CIJENE"}</definedName>
  </definedNames>
  <calcPr calcId="152511"/>
</workbook>
</file>

<file path=xl/calcChain.xml><?xml version="1.0" encoding="utf-8"?>
<calcChain xmlns="http://schemas.openxmlformats.org/spreadsheetml/2006/main">
  <c r="L407" i="5" l="1"/>
  <c r="M407" i="5"/>
  <c r="L408" i="5"/>
  <c r="M408" i="5"/>
  <c r="K407" i="5"/>
  <c r="K408" i="5"/>
  <c r="O414" i="5"/>
  <c r="K414" i="5"/>
  <c r="N414" i="5" s="1"/>
  <c r="M413" i="5"/>
  <c r="L413" i="5"/>
  <c r="K413" i="5"/>
  <c r="N413" i="5" l="1"/>
  <c r="O413" i="5"/>
  <c r="O54" i="1"/>
  <c r="O55" i="1"/>
  <c r="Q33" i="1"/>
  <c r="R30" i="1"/>
  <c r="Q30" i="1"/>
  <c r="Q27" i="1"/>
  <c r="M129" i="1"/>
  <c r="N129" i="1"/>
  <c r="M121" i="1"/>
  <c r="N121" i="1"/>
  <c r="M74" i="1" l="1"/>
  <c r="N74" i="1"/>
  <c r="M42" i="1"/>
  <c r="N42" i="1"/>
  <c r="P16" i="1" l="1"/>
  <c r="Q16" i="1"/>
  <c r="R16" i="1"/>
  <c r="P17" i="1"/>
  <c r="Q17" i="1"/>
  <c r="R17" i="1"/>
  <c r="P19" i="1"/>
  <c r="Q19" i="1"/>
  <c r="R19" i="1"/>
  <c r="P20" i="1"/>
  <c r="Q20" i="1"/>
  <c r="R20" i="1"/>
  <c r="O17" i="1"/>
  <c r="O19" i="1"/>
  <c r="O20" i="1"/>
  <c r="O16" i="1"/>
  <c r="M18" i="1"/>
  <c r="N18" i="1"/>
  <c r="N22" i="1"/>
  <c r="N21" i="1"/>
  <c r="R21" i="1" s="1"/>
  <c r="M21" i="1"/>
  <c r="P130" i="1"/>
  <c r="P109" i="1"/>
  <c r="P110" i="1"/>
  <c r="P112" i="1"/>
  <c r="P113" i="1"/>
  <c r="P114" i="1"/>
  <c r="P115" i="1"/>
  <c r="P116" i="1"/>
  <c r="P82" i="1"/>
  <c r="P83" i="1"/>
  <c r="P84" i="1"/>
  <c r="P86" i="1"/>
  <c r="P87" i="1"/>
  <c r="P88" i="1"/>
  <c r="P89" i="1"/>
  <c r="P90" i="1"/>
  <c r="P92" i="1"/>
  <c r="P94" i="1"/>
  <c r="P95" i="1"/>
  <c r="P97" i="1"/>
  <c r="P98" i="1"/>
  <c r="P100" i="1"/>
  <c r="P102" i="1"/>
  <c r="P103" i="1"/>
  <c r="P105" i="1"/>
  <c r="R75" i="1"/>
  <c r="P76" i="1"/>
  <c r="R77" i="1"/>
  <c r="P78" i="1"/>
  <c r="R43" i="1"/>
  <c r="P44" i="1"/>
  <c r="P45" i="1"/>
  <c r="P46" i="1"/>
  <c r="R48" i="1"/>
  <c r="P49" i="1"/>
  <c r="P51" i="1"/>
  <c r="P55" i="1"/>
  <c r="R57" i="1"/>
  <c r="P58" i="1"/>
  <c r="P59" i="1"/>
  <c r="P60" i="1"/>
  <c r="P61" i="1"/>
  <c r="R62" i="1"/>
  <c r="P63" i="1"/>
  <c r="P64" i="1"/>
  <c r="P65" i="1"/>
  <c r="P66" i="1"/>
  <c r="P67" i="1"/>
  <c r="R68" i="1"/>
  <c r="P69" i="1"/>
  <c r="P70" i="1"/>
  <c r="R71" i="1"/>
  <c r="P72" i="1"/>
  <c r="P73" i="1"/>
  <c r="M124" i="1"/>
  <c r="N124" i="1"/>
  <c r="N80" i="1"/>
  <c r="L60" i="5"/>
  <c r="M107" i="1"/>
  <c r="N107" i="1"/>
  <c r="M80" i="1"/>
  <c r="O71" i="5"/>
  <c r="L551" i="5"/>
  <c r="L550" i="5" s="1"/>
  <c r="L548" i="5" s="1"/>
  <c r="M551" i="5"/>
  <c r="M550" i="5" s="1"/>
  <c r="M548" i="5" s="1"/>
  <c r="L545" i="5"/>
  <c r="L544" i="5" s="1"/>
  <c r="M545" i="5"/>
  <c r="M544" i="5" s="1"/>
  <c r="L537" i="5"/>
  <c r="L536" i="5" s="1"/>
  <c r="M537" i="5"/>
  <c r="M500" i="5" s="1"/>
  <c r="L533" i="5"/>
  <c r="L532" i="5" s="1"/>
  <c r="M533" i="5"/>
  <c r="M532" i="5" s="1"/>
  <c r="L529" i="5"/>
  <c r="M529" i="5"/>
  <c r="L526" i="5"/>
  <c r="M526" i="5"/>
  <c r="L523" i="5"/>
  <c r="M523" i="5"/>
  <c r="L520" i="5"/>
  <c r="M520" i="5"/>
  <c r="L517" i="5"/>
  <c r="M517" i="5"/>
  <c r="L514" i="5"/>
  <c r="M514" i="5"/>
  <c r="L511" i="5"/>
  <c r="M511" i="5"/>
  <c r="L508" i="5"/>
  <c r="M508" i="5"/>
  <c r="M505" i="5"/>
  <c r="M501" i="5" s="1"/>
  <c r="L505" i="5"/>
  <c r="L502" i="5"/>
  <c r="M502" i="5"/>
  <c r="L495" i="5"/>
  <c r="M495" i="5"/>
  <c r="L492" i="5"/>
  <c r="M492" i="5"/>
  <c r="L487" i="5"/>
  <c r="L486" i="5" s="1"/>
  <c r="M487" i="5"/>
  <c r="M486" i="5" s="1"/>
  <c r="L481" i="5"/>
  <c r="L480" i="5" s="1"/>
  <c r="L478" i="5" s="1"/>
  <c r="M481" i="5"/>
  <c r="M480" i="5" s="1"/>
  <c r="M478" i="5" s="1"/>
  <c r="L475" i="5"/>
  <c r="L474" i="5" s="1"/>
  <c r="M475" i="5"/>
  <c r="M474" i="5" s="1"/>
  <c r="L471" i="5"/>
  <c r="M471" i="5"/>
  <c r="L468" i="5"/>
  <c r="M468" i="5"/>
  <c r="L465" i="5"/>
  <c r="M465" i="5"/>
  <c r="L462" i="5"/>
  <c r="M462" i="5"/>
  <c r="L459" i="5"/>
  <c r="M459" i="5"/>
  <c r="L456" i="5"/>
  <c r="M456" i="5"/>
  <c r="L453" i="5"/>
  <c r="M453" i="5"/>
  <c r="L450" i="5"/>
  <c r="L449" i="5" s="1"/>
  <c r="M450" i="5"/>
  <c r="L436" i="5"/>
  <c r="L435" i="5" s="1"/>
  <c r="M436" i="5"/>
  <c r="M435" i="5" s="1"/>
  <c r="L432" i="5"/>
  <c r="L431" i="5" s="1"/>
  <c r="M432" i="5"/>
  <c r="M431" i="5" s="1"/>
  <c r="L426" i="5"/>
  <c r="M426" i="5"/>
  <c r="L423" i="5"/>
  <c r="M423" i="5"/>
  <c r="L420" i="5"/>
  <c r="M420" i="5"/>
  <c r="L417" i="5"/>
  <c r="M417" i="5"/>
  <c r="L410" i="5"/>
  <c r="L409" i="5" s="1"/>
  <c r="M410" i="5"/>
  <c r="M409" i="5" s="1"/>
  <c r="L404" i="5"/>
  <c r="M404" i="5"/>
  <c r="L401" i="5"/>
  <c r="M401" i="5"/>
  <c r="L398" i="5"/>
  <c r="M398" i="5"/>
  <c r="L395" i="5"/>
  <c r="M395" i="5"/>
  <c r="L392" i="5"/>
  <c r="L391" i="5" s="1"/>
  <c r="M392" i="5"/>
  <c r="L376" i="5"/>
  <c r="L375" i="5" s="1"/>
  <c r="M376" i="5"/>
  <c r="M375" i="5" s="1"/>
  <c r="L372" i="5"/>
  <c r="L371" i="5" s="1"/>
  <c r="M372" i="5"/>
  <c r="L368" i="5"/>
  <c r="M368" i="5"/>
  <c r="L363" i="5"/>
  <c r="M363" i="5"/>
  <c r="L360" i="5"/>
  <c r="M360" i="5"/>
  <c r="L357" i="5"/>
  <c r="M357" i="5"/>
  <c r="L354" i="5"/>
  <c r="M354" i="5"/>
  <c r="L349" i="5"/>
  <c r="M349" i="5"/>
  <c r="L346" i="5"/>
  <c r="M346" i="5"/>
  <c r="L339" i="5"/>
  <c r="M339" i="5"/>
  <c r="L336" i="5"/>
  <c r="M336" i="5"/>
  <c r="L333" i="5"/>
  <c r="M333" i="5"/>
  <c r="L330" i="5"/>
  <c r="M330" i="5"/>
  <c r="L327" i="5"/>
  <c r="M327" i="5"/>
  <c r="L324" i="5"/>
  <c r="M324" i="5"/>
  <c r="L320" i="5"/>
  <c r="M320" i="5"/>
  <c r="L317" i="5"/>
  <c r="M317" i="5"/>
  <c r="L314" i="5"/>
  <c r="M314" i="5"/>
  <c r="L311" i="5"/>
  <c r="M311" i="5"/>
  <c r="L308" i="5"/>
  <c r="L307" i="5" s="1"/>
  <c r="M308" i="5"/>
  <c r="M307" i="5" s="1"/>
  <c r="L304" i="5"/>
  <c r="L301" i="5" s="1"/>
  <c r="M304" i="5"/>
  <c r="M301" i="5" s="1"/>
  <c r="L296" i="5"/>
  <c r="L295" i="5" s="1"/>
  <c r="M296" i="5"/>
  <c r="M295" i="5" s="1"/>
  <c r="L292" i="5"/>
  <c r="M292" i="5"/>
  <c r="L289" i="5"/>
  <c r="L288" i="5" s="1"/>
  <c r="M289" i="5"/>
  <c r="M288" i="5" s="1"/>
  <c r="L285" i="5"/>
  <c r="M285" i="5"/>
  <c r="L282" i="5"/>
  <c r="M282" i="5"/>
  <c r="L279" i="5"/>
  <c r="M279" i="5"/>
  <c r="L275" i="5"/>
  <c r="L157" i="5" s="1"/>
  <c r="M275" i="5"/>
  <c r="M157" i="5" s="1"/>
  <c r="L272" i="5"/>
  <c r="M272" i="5"/>
  <c r="L267" i="5"/>
  <c r="L154" i="5" s="1"/>
  <c r="M267" i="5"/>
  <c r="M154" i="5" s="1"/>
  <c r="L264" i="5"/>
  <c r="M264" i="5"/>
  <c r="M261" i="5"/>
  <c r="M158" i="5" s="1"/>
  <c r="L261" i="5"/>
  <c r="L258" i="5"/>
  <c r="M258" i="5"/>
  <c r="L255" i="5"/>
  <c r="M255" i="5"/>
  <c r="L252" i="5"/>
  <c r="M252" i="5"/>
  <c r="L248" i="5"/>
  <c r="L247" i="5" s="1"/>
  <c r="M248" i="5"/>
  <c r="M247" i="5" s="1"/>
  <c r="L244" i="5"/>
  <c r="M244" i="5"/>
  <c r="L241" i="5"/>
  <c r="M241" i="5"/>
  <c r="L238" i="5"/>
  <c r="M238" i="5"/>
  <c r="L235" i="5"/>
  <c r="L234" i="5" s="1"/>
  <c r="M235" i="5"/>
  <c r="M234" i="5" s="1"/>
  <c r="L231" i="5"/>
  <c r="M231" i="5"/>
  <c r="L228" i="5"/>
  <c r="M228" i="5"/>
  <c r="L225" i="5"/>
  <c r="M225" i="5"/>
  <c r="L222" i="5"/>
  <c r="L221" i="5" s="1"/>
  <c r="M222" i="5"/>
  <c r="M221" i="5" s="1"/>
  <c r="M218" i="5"/>
  <c r="L218" i="5"/>
  <c r="M215" i="5"/>
  <c r="L215" i="5"/>
  <c r="M212" i="5"/>
  <c r="L212" i="5"/>
  <c r="L209" i="5"/>
  <c r="M209" i="5"/>
  <c r="L206" i="5"/>
  <c r="M206" i="5"/>
  <c r="M203" i="5"/>
  <c r="L203" i="5"/>
  <c r="L200" i="5"/>
  <c r="M200" i="5"/>
  <c r="L197" i="5"/>
  <c r="M197" i="5"/>
  <c r="L194" i="5"/>
  <c r="M194" i="5"/>
  <c r="L191" i="5"/>
  <c r="M191" i="5"/>
  <c r="L188" i="5"/>
  <c r="M188" i="5"/>
  <c r="L185" i="5"/>
  <c r="M185" i="5"/>
  <c r="L181" i="5"/>
  <c r="M181" i="5"/>
  <c r="L177" i="5"/>
  <c r="M177" i="5"/>
  <c r="L174" i="5"/>
  <c r="M174" i="5"/>
  <c r="L171" i="5"/>
  <c r="M171" i="5"/>
  <c r="L168" i="5"/>
  <c r="M168" i="5"/>
  <c r="L165" i="5"/>
  <c r="M165" i="5"/>
  <c r="L160" i="5"/>
  <c r="M160" i="5"/>
  <c r="L150" i="5"/>
  <c r="M150" i="5"/>
  <c r="L147" i="5"/>
  <c r="M147" i="5"/>
  <c r="L144" i="5"/>
  <c r="L79" i="5" s="1"/>
  <c r="M144" i="5"/>
  <c r="L140" i="5"/>
  <c r="M140" i="5"/>
  <c r="L136" i="5"/>
  <c r="M136" i="5"/>
  <c r="M133" i="5"/>
  <c r="L133" i="5"/>
  <c r="L130" i="5"/>
  <c r="M130" i="5"/>
  <c r="L127" i="5"/>
  <c r="M127" i="5"/>
  <c r="L123" i="5"/>
  <c r="M123" i="5"/>
  <c r="L120" i="5"/>
  <c r="M120" i="5"/>
  <c r="L117" i="5"/>
  <c r="M117" i="5"/>
  <c r="L114" i="5"/>
  <c r="M114" i="5"/>
  <c r="L110" i="5"/>
  <c r="M110" i="5"/>
  <c r="L107" i="5"/>
  <c r="M107" i="5"/>
  <c r="L104" i="5"/>
  <c r="M104" i="5"/>
  <c r="L101" i="5"/>
  <c r="M101" i="5"/>
  <c r="L98" i="5"/>
  <c r="M98" i="5"/>
  <c r="L95" i="5"/>
  <c r="M95" i="5"/>
  <c r="L92" i="5"/>
  <c r="M92" i="5"/>
  <c r="L89" i="5"/>
  <c r="M89" i="5"/>
  <c r="L86" i="5"/>
  <c r="M86" i="5"/>
  <c r="L83" i="5"/>
  <c r="M83" i="5"/>
  <c r="L73" i="5"/>
  <c r="M73" i="5"/>
  <c r="M60" i="5"/>
  <c r="L53" i="5"/>
  <c r="M53" i="5"/>
  <c r="L50" i="5"/>
  <c r="L38" i="5" s="1"/>
  <c r="M50" i="5"/>
  <c r="M38" i="5" s="1"/>
  <c r="L47" i="5"/>
  <c r="M47" i="5"/>
  <c r="L40" i="5"/>
  <c r="M40" i="5"/>
  <c r="L33" i="5"/>
  <c r="M33" i="5"/>
  <c r="L30" i="5"/>
  <c r="M30" i="5"/>
  <c r="L26" i="5"/>
  <c r="M26" i="5"/>
  <c r="L23" i="5"/>
  <c r="M23" i="5"/>
  <c r="L19" i="5"/>
  <c r="M19" i="5"/>
  <c r="L16" i="5"/>
  <c r="M16" i="5"/>
  <c r="O54" i="5"/>
  <c r="O27" i="5"/>
  <c r="O552" i="5"/>
  <c r="O546" i="5"/>
  <c r="O541" i="5"/>
  <c r="O538" i="5"/>
  <c r="O534" i="5"/>
  <c r="O530" i="5"/>
  <c r="O527" i="5"/>
  <c r="O524" i="5"/>
  <c r="O521" i="5"/>
  <c r="O518" i="5"/>
  <c r="O515" i="5"/>
  <c r="O512" i="5"/>
  <c r="O509" i="5"/>
  <c r="O506" i="5"/>
  <c r="O503" i="5"/>
  <c r="O496" i="5"/>
  <c r="O493" i="5"/>
  <c r="O488" i="5"/>
  <c r="O482" i="5"/>
  <c r="O476" i="5"/>
  <c r="O472" i="5"/>
  <c r="O469" i="5"/>
  <c r="O466" i="5"/>
  <c r="O463" i="5"/>
  <c r="O460" i="5"/>
  <c r="O457" i="5"/>
  <c r="O454" i="5"/>
  <c r="O451" i="5"/>
  <c r="O447" i="5"/>
  <c r="O441" i="5"/>
  <c r="O437" i="5"/>
  <c r="O433" i="5"/>
  <c r="O427" i="5"/>
  <c r="O424" i="5"/>
  <c r="O418" i="5"/>
  <c r="O411" i="5"/>
  <c r="O405" i="5"/>
  <c r="O402" i="5"/>
  <c r="O399" i="5"/>
  <c r="O396" i="5"/>
  <c r="O393" i="5"/>
  <c r="O388" i="5"/>
  <c r="O386" i="5"/>
  <c r="O381" i="5"/>
  <c r="O377" i="5"/>
  <c r="O373" i="5"/>
  <c r="O369" i="5"/>
  <c r="O366" i="5"/>
  <c r="O364" i="5"/>
  <c r="O361" i="5"/>
  <c r="O358" i="5"/>
  <c r="O355" i="5"/>
  <c r="O352" i="5"/>
  <c r="O350" i="5"/>
  <c r="O347" i="5"/>
  <c r="O340" i="5"/>
  <c r="O337" i="5"/>
  <c r="O334" i="5"/>
  <c r="O331" i="5"/>
  <c r="O328" i="5"/>
  <c r="O325" i="5"/>
  <c r="O321" i="5"/>
  <c r="O318" i="5"/>
  <c r="O315" i="5"/>
  <c r="O312" i="5"/>
  <c r="O309" i="5"/>
  <c r="O305" i="5"/>
  <c r="O290" i="5"/>
  <c r="O286" i="5"/>
  <c r="O283" i="5"/>
  <c r="O280" i="5"/>
  <c r="O256" i="5"/>
  <c r="O253" i="5"/>
  <c r="O249" i="5"/>
  <c r="O245" i="5"/>
  <c r="O239" i="5"/>
  <c r="O236" i="5"/>
  <c r="O232" i="5"/>
  <c r="O229" i="5"/>
  <c r="O226" i="5"/>
  <c r="O223" i="5"/>
  <c r="O219" i="5"/>
  <c r="O216" i="5"/>
  <c r="O204" i="5"/>
  <c r="O201" i="5"/>
  <c r="O198" i="5"/>
  <c r="O195" i="5"/>
  <c r="O192" i="5"/>
  <c r="O189" i="5"/>
  <c r="O186" i="5"/>
  <c r="O182" i="5"/>
  <c r="O178" i="5"/>
  <c r="O175" i="5"/>
  <c r="O172" i="5"/>
  <c r="O166" i="5"/>
  <c r="O161" i="5"/>
  <c r="O151" i="5"/>
  <c r="O148" i="5"/>
  <c r="O145" i="5"/>
  <c r="O141" i="5"/>
  <c r="O137" i="5"/>
  <c r="O131" i="5"/>
  <c r="O128" i="5"/>
  <c r="O124" i="5"/>
  <c r="O121" i="5"/>
  <c r="O118" i="5"/>
  <c r="O115" i="5"/>
  <c r="O111" i="5"/>
  <c r="O108" i="5"/>
  <c r="O105" i="5"/>
  <c r="O102" i="5"/>
  <c r="O99" i="5"/>
  <c r="O96" i="5"/>
  <c r="O93" i="5"/>
  <c r="O90" i="5"/>
  <c r="O87" i="5"/>
  <c r="O84" i="5"/>
  <c r="O74" i="5"/>
  <c r="O65" i="5"/>
  <c r="O61" i="5"/>
  <c r="O51" i="5"/>
  <c r="O48" i="5"/>
  <c r="O44" i="5"/>
  <c r="O41" i="5"/>
  <c r="O24" i="5"/>
  <c r="O20" i="5"/>
  <c r="O17" i="5"/>
  <c r="L14" i="5" l="1"/>
  <c r="M37" i="5"/>
  <c r="L22" i="5"/>
  <c r="L29" i="5"/>
  <c r="L113" i="5"/>
  <c r="L139" i="5"/>
  <c r="M79" i="5"/>
  <c r="L491" i="5"/>
  <c r="O372" i="5"/>
  <c r="M14" i="5"/>
  <c r="M39" i="5"/>
  <c r="M36" i="5" s="1"/>
  <c r="L81" i="5"/>
  <c r="M251" i="5"/>
  <c r="M343" i="5"/>
  <c r="L58" i="5"/>
  <c r="M82" i="5"/>
  <c r="M113" i="5"/>
  <c r="M139" i="5"/>
  <c r="L323" i="5"/>
  <c r="L343" i="5"/>
  <c r="L500" i="5"/>
  <c r="L499" i="5"/>
  <c r="L568" i="5" s="1"/>
  <c r="L251" i="5"/>
  <c r="M345" i="5"/>
  <c r="M499" i="5"/>
  <c r="M568" i="5" s="1"/>
  <c r="M58" i="5"/>
  <c r="L501" i="5"/>
  <c r="M22" i="5"/>
  <c r="M29" i="5"/>
  <c r="L158" i="5"/>
  <c r="M278" i="5"/>
  <c r="M323" i="5"/>
  <c r="M391" i="5"/>
  <c r="M416" i="5"/>
  <c r="M449" i="5"/>
  <c r="M429" i="5" s="1"/>
  <c r="M491" i="5"/>
  <c r="L37" i="5"/>
  <c r="L278" i="5"/>
  <c r="R18" i="1"/>
  <c r="M22" i="1"/>
  <c r="M59" i="5"/>
  <c r="M57" i="5" s="1"/>
  <c r="M56" i="5" s="1"/>
  <c r="M549" i="5"/>
  <c r="L549" i="5"/>
  <c r="M536" i="5"/>
  <c r="M498" i="5"/>
  <c r="L498" i="5"/>
  <c r="M484" i="5"/>
  <c r="L484" i="5"/>
  <c r="M485" i="5"/>
  <c r="M561" i="5" s="1"/>
  <c r="L485" i="5"/>
  <c r="L561" i="5" s="1"/>
  <c r="M479" i="5"/>
  <c r="M565" i="5" s="1"/>
  <c r="L479" i="5"/>
  <c r="L565" i="5" s="1"/>
  <c r="L429" i="5"/>
  <c r="M430" i="5"/>
  <c r="M567" i="5" s="1"/>
  <c r="L430" i="5"/>
  <c r="L416" i="5"/>
  <c r="L344" i="5"/>
  <c r="M344" i="5"/>
  <c r="M371" i="5"/>
  <c r="L345" i="5"/>
  <c r="L342" i="5" s="1"/>
  <c r="M302" i="5"/>
  <c r="L302" i="5"/>
  <c r="M303" i="5"/>
  <c r="L303" i="5"/>
  <c r="M156" i="5"/>
  <c r="L156" i="5"/>
  <c r="L564" i="5" s="1"/>
  <c r="M164" i="5"/>
  <c r="L164" i="5"/>
  <c r="M155" i="5"/>
  <c r="L155" i="5"/>
  <c r="M159" i="5"/>
  <c r="L159" i="5"/>
  <c r="M126" i="5"/>
  <c r="L126" i="5"/>
  <c r="M80" i="5"/>
  <c r="M563" i="5" s="1"/>
  <c r="L80" i="5"/>
  <c r="L563" i="5" s="1"/>
  <c r="M81" i="5"/>
  <c r="L82" i="5"/>
  <c r="L59" i="5"/>
  <c r="L57" i="5" s="1"/>
  <c r="L56" i="5" s="1"/>
  <c r="L39" i="5"/>
  <c r="L36" i="5" s="1"/>
  <c r="M13" i="5"/>
  <c r="L13" i="5"/>
  <c r="L559" i="5" s="1"/>
  <c r="M15" i="5"/>
  <c r="L15" i="5"/>
  <c r="M12" i="5" l="1"/>
  <c r="M342" i="5"/>
  <c r="M559" i="5"/>
  <c r="M562" i="5"/>
  <c r="L12" i="5"/>
  <c r="O139" i="5"/>
  <c r="L300" i="5"/>
  <c r="M11" i="5"/>
  <c r="M78" i="5"/>
  <c r="L78" i="5"/>
  <c r="M300" i="5"/>
  <c r="L562" i="5"/>
  <c r="M564" i="5"/>
  <c r="L566" i="5"/>
  <c r="L11" i="5"/>
  <c r="L567" i="5"/>
  <c r="M566" i="5"/>
  <c r="R22" i="1"/>
  <c r="L299" i="5"/>
  <c r="M153" i="5"/>
  <c r="M77" i="5" s="1"/>
  <c r="L153" i="5"/>
  <c r="K286" i="5"/>
  <c r="N286" i="5" s="1"/>
  <c r="O285" i="5"/>
  <c r="L77" i="5" l="1"/>
  <c r="L569" i="5"/>
  <c r="M299" i="5"/>
  <c r="M569" i="5"/>
  <c r="K285" i="5"/>
  <c r="N285" i="5" s="1"/>
  <c r="L91" i="1"/>
  <c r="L85" i="1"/>
  <c r="L81" i="1"/>
  <c r="K198" i="5" l="1"/>
  <c r="K197" i="5" l="1"/>
  <c r="N198" i="5"/>
  <c r="O197" i="5"/>
  <c r="N197" i="5"/>
  <c r="K51" i="5" l="1"/>
  <c r="K50" i="5" l="1"/>
  <c r="N51" i="5"/>
  <c r="K38" i="5"/>
  <c r="K552" i="5" l="1"/>
  <c r="K546" i="5"/>
  <c r="K541" i="5"/>
  <c r="N541" i="5" s="1"/>
  <c r="K538" i="5"/>
  <c r="N538" i="5" s="1"/>
  <c r="K534" i="5"/>
  <c r="K530" i="5"/>
  <c r="K527" i="5"/>
  <c r="K524" i="5"/>
  <c r="K521" i="5"/>
  <c r="K518" i="5"/>
  <c r="K515" i="5"/>
  <c r="K512" i="5"/>
  <c r="K509" i="5"/>
  <c r="K506" i="5"/>
  <c r="K503" i="5"/>
  <c r="K496" i="5"/>
  <c r="K493" i="5"/>
  <c r="K488" i="5"/>
  <c r="K482" i="5"/>
  <c r="K331" i="5"/>
  <c r="K476" i="5"/>
  <c r="K472" i="5"/>
  <c r="K469" i="5"/>
  <c r="K466" i="5"/>
  <c r="K463" i="5"/>
  <c r="K460" i="5"/>
  <c r="K457" i="5"/>
  <c r="K454" i="5"/>
  <c r="K451" i="5"/>
  <c r="K447" i="5"/>
  <c r="N447" i="5" s="1"/>
  <c r="K441" i="5"/>
  <c r="N441" i="5" s="1"/>
  <c r="K437" i="5"/>
  <c r="N437" i="5" s="1"/>
  <c r="K433" i="5"/>
  <c r="K427" i="5"/>
  <c r="K424" i="5"/>
  <c r="K421" i="5"/>
  <c r="K418" i="5"/>
  <c r="O416" i="5"/>
  <c r="K411" i="5"/>
  <c r="K405" i="5"/>
  <c r="K402" i="5"/>
  <c r="K399" i="5"/>
  <c r="K396" i="5"/>
  <c r="K393" i="5"/>
  <c r="K388" i="5"/>
  <c r="N388" i="5" s="1"/>
  <c r="K386" i="5"/>
  <c r="N386" i="5" s="1"/>
  <c r="K381" i="5"/>
  <c r="N381" i="5" s="1"/>
  <c r="K377" i="5"/>
  <c r="N377" i="5" s="1"/>
  <c r="K373" i="5"/>
  <c r="K369" i="5"/>
  <c r="K366" i="5"/>
  <c r="N366" i="5" s="1"/>
  <c r="K364" i="5"/>
  <c r="N364" i="5" s="1"/>
  <c r="K361" i="5"/>
  <c r="K358" i="5"/>
  <c r="K355" i="5"/>
  <c r="K352" i="5"/>
  <c r="N352" i="5" s="1"/>
  <c r="K350" i="5"/>
  <c r="N350" i="5" s="1"/>
  <c r="K347" i="5"/>
  <c r="K340" i="5"/>
  <c r="K337" i="5"/>
  <c r="K334" i="5"/>
  <c r="K328" i="5"/>
  <c r="K325" i="5"/>
  <c r="K321" i="5"/>
  <c r="K318" i="5"/>
  <c r="K315" i="5"/>
  <c r="K312" i="5"/>
  <c r="K309" i="5"/>
  <c r="K305" i="5"/>
  <c r="K297" i="5"/>
  <c r="K293" i="5"/>
  <c r="K290" i="5"/>
  <c r="K289" i="5" s="1"/>
  <c r="K283" i="5"/>
  <c r="K280" i="5"/>
  <c r="K276" i="5"/>
  <c r="K273" i="5"/>
  <c r="K270" i="5"/>
  <c r="N270" i="5" s="1"/>
  <c r="K268" i="5"/>
  <c r="N268" i="5" s="1"/>
  <c r="K265" i="5"/>
  <c r="K256" i="5"/>
  <c r="K262" i="5"/>
  <c r="K259" i="5"/>
  <c r="K253" i="5"/>
  <c r="K249" i="5"/>
  <c r="K245" i="5"/>
  <c r="K242" i="5"/>
  <c r="K239" i="5"/>
  <c r="K236" i="5"/>
  <c r="K232" i="5"/>
  <c r="K229" i="5"/>
  <c r="K226" i="5"/>
  <c r="K223" i="5"/>
  <c r="K219" i="5"/>
  <c r="K216" i="5"/>
  <c r="K213" i="5"/>
  <c r="K210" i="5"/>
  <c r="K207" i="5"/>
  <c r="K204" i="5"/>
  <c r="K201" i="5"/>
  <c r="K195" i="5"/>
  <c r="K192" i="5"/>
  <c r="K189" i="5"/>
  <c r="K186" i="5"/>
  <c r="K169" i="5"/>
  <c r="K182" i="5"/>
  <c r="K178" i="5"/>
  <c r="K175" i="5"/>
  <c r="K172" i="5"/>
  <c r="K166" i="5"/>
  <c r="K161" i="5"/>
  <c r="K151" i="5"/>
  <c r="K148" i="5"/>
  <c r="K145" i="5"/>
  <c r="K141" i="5"/>
  <c r="K137" i="5"/>
  <c r="K134" i="5"/>
  <c r="K131" i="5"/>
  <c r="K128" i="5"/>
  <c r="K124" i="5"/>
  <c r="K121" i="5"/>
  <c r="K118" i="5"/>
  <c r="K115" i="5"/>
  <c r="K111" i="5"/>
  <c r="K108" i="5"/>
  <c r="K105" i="5"/>
  <c r="K102" i="5"/>
  <c r="K99" i="5"/>
  <c r="K96" i="5"/>
  <c r="K93" i="5"/>
  <c r="K90" i="5"/>
  <c r="K87" i="5"/>
  <c r="K84" i="5"/>
  <c r="K74" i="5"/>
  <c r="K71" i="5"/>
  <c r="N71" i="5" s="1"/>
  <c r="K65" i="5"/>
  <c r="N65" i="5" s="1"/>
  <c r="K61" i="5"/>
  <c r="N61" i="5" s="1"/>
  <c r="K54" i="5"/>
  <c r="N38" i="5"/>
  <c r="K48" i="5"/>
  <c r="K44" i="5"/>
  <c r="N44" i="5" s="1"/>
  <c r="K41" i="5"/>
  <c r="N41" i="5" s="1"/>
  <c r="K34" i="5"/>
  <c r="K31" i="5"/>
  <c r="K30" i="5" s="1"/>
  <c r="K27" i="5"/>
  <c r="K24" i="5"/>
  <c r="K20" i="5"/>
  <c r="K17" i="5"/>
  <c r="K83" i="5" l="1"/>
  <c r="N84" i="5"/>
  <c r="K120" i="5"/>
  <c r="N120" i="5" s="1"/>
  <c r="N121" i="5"/>
  <c r="K168" i="5"/>
  <c r="N169" i="5"/>
  <c r="K222" i="5"/>
  <c r="N223" i="5"/>
  <c r="K248" i="5"/>
  <c r="K247" i="5" s="1"/>
  <c r="N249" i="5"/>
  <c r="K336" i="5"/>
  <c r="N337" i="5"/>
  <c r="N393" i="5"/>
  <c r="K392" i="5"/>
  <c r="K465" i="5"/>
  <c r="N465" i="5" s="1"/>
  <c r="N466" i="5"/>
  <c r="K16" i="5"/>
  <c r="N17" i="5"/>
  <c r="K47" i="5"/>
  <c r="N47" i="5" s="1"/>
  <c r="N48" i="5"/>
  <c r="K86" i="5"/>
  <c r="N87" i="5"/>
  <c r="K98" i="5"/>
  <c r="N99" i="5"/>
  <c r="K110" i="5"/>
  <c r="N111" i="5"/>
  <c r="K123" i="5"/>
  <c r="N124" i="5"/>
  <c r="K136" i="5"/>
  <c r="N137" i="5"/>
  <c r="K150" i="5"/>
  <c r="N151" i="5"/>
  <c r="K174" i="5"/>
  <c r="N175" i="5"/>
  <c r="K200" i="5"/>
  <c r="N201" i="5"/>
  <c r="K212" i="5"/>
  <c r="N213" i="5"/>
  <c r="K225" i="5"/>
  <c r="N226" i="5"/>
  <c r="K238" i="5"/>
  <c r="N239" i="5"/>
  <c r="K252" i="5"/>
  <c r="N252" i="5" s="1"/>
  <c r="N253" i="5"/>
  <c r="K264" i="5"/>
  <c r="N265" i="5"/>
  <c r="K275" i="5"/>
  <c r="K157" i="5" s="1"/>
  <c r="N276" i="5"/>
  <c r="K292" i="5"/>
  <c r="N293" i="5"/>
  <c r="K311" i="5"/>
  <c r="N312" i="5"/>
  <c r="K324" i="5"/>
  <c r="N325" i="5"/>
  <c r="K339" i="5"/>
  <c r="N340" i="5"/>
  <c r="K354" i="5"/>
  <c r="N355" i="5"/>
  <c r="K395" i="5"/>
  <c r="N395" i="5" s="1"/>
  <c r="N396" i="5"/>
  <c r="K423" i="5"/>
  <c r="N424" i="5"/>
  <c r="K456" i="5"/>
  <c r="N457" i="5"/>
  <c r="K468" i="5"/>
  <c r="N469" i="5"/>
  <c r="K481" i="5"/>
  <c r="K480" i="5" s="1"/>
  <c r="K478" i="5" s="1"/>
  <c r="N482" i="5"/>
  <c r="K502" i="5"/>
  <c r="N503" i="5"/>
  <c r="K514" i="5"/>
  <c r="N515" i="5"/>
  <c r="K526" i="5"/>
  <c r="N527" i="5"/>
  <c r="K26" i="5"/>
  <c r="N27" i="5"/>
  <c r="K95" i="5"/>
  <c r="N96" i="5"/>
  <c r="K147" i="5"/>
  <c r="N148" i="5"/>
  <c r="K255" i="5"/>
  <c r="N256" i="5"/>
  <c r="K308" i="5"/>
  <c r="N309" i="5"/>
  <c r="K511" i="5"/>
  <c r="N512" i="5"/>
  <c r="K19" i="5"/>
  <c r="K15" i="5" s="1"/>
  <c r="N20" i="5"/>
  <c r="K33" i="5"/>
  <c r="N34" i="5"/>
  <c r="K89" i="5"/>
  <c r="N90" i="5"/>
  <c r="K101" i="5"/>
  <c r="N102" i="5"/>
  <c r="K114" i="5"/>
  <c r="N115" i="5"/>
  <c r="K127" i="5"/>
  <c r="N128" i="5"/>
  <c r="K140" i="5"/>
  <c r="N141" i="5"/>
  <c r="K160" i="5"/>
  <c r="N161" i="5"/>
  <c r="K177" i="5"/>
  <c r="N178" i="5"/>
  <c r="K203" i="5"/>
  <c r="N204" i="5"/>
  <c r="K215" i="5"/>
  <c r="N216" i="5"/>
  <c r="K228" i="5"/>
  <c r="N229" i="5"/>
  <c r="K241" i="5"/>
  <c r="N242" i="5"/>
  <c r="K258" i="5"/>
  <c r="N259" i="5"/>
  <c r="K279" i="5"/>
  <c r="N280" i="5"/>
  <c r="K296" i="5"/>
  <c r="N297" i="5"/>
  <c r="K314" i="5"/>
  <c r="N315" i="5"/>
  <c r="K327" i="5"/>
  <c r="N328" i="5"/>
  <c r="K346" i="5"/>
  <c r="N346" i="5" s="1"/>
  <c r="N347" i="5"/>
  <c r="K357" i="5"/>
  <c r="N358" i="5"/>
  <c r="K368" i="5"/>
  <c r="N368" i="5" s="1"/>
  <c r="N369" i="5"/>
  <c r="K398" i="5"/>
  <c r="N399" i="5"/>
  <c r="K426" i="5"/>
  <c r="N427" i="5"/>
  <c r="K459" i="5"/>
  <c r="N460" i="5"/>
  <c r="K471" i="5"/>
  <c r="N472" i="5"/>
  <c r="K487" i="5"/>
  <c r="N488" i="5"/>
  <c r="K505" i="5"/>
  <c r="N506" i="5"/>
  <c r="K517" i="5"/>
  <c r="N518" i="5"/>
  <c r="K529" i="5"/>
  <c r="N529" i="5" s="1"/>
  <c r="N530" i="5"/>
  <c r="K545" i="5"/>
  <c r="K544" i="5" s="1"/>
  <c r="N546" i="5"/>
  <c r="K107" i="5"/>
  <c r="N108" i="5"/>
  <c r="K133" i="5"/>
  <c r="N134" i="5"/>
  <c r="K171" i="5"/>
  <c r="N171" i="5" s="1"/>
  <c r="N172" i="5"/>
  <c r="K209" i="5"/>
  <c r="N210" i="5"/>
  <c r="K235" i="5"/>
  <c r="N235" i="5" s="1"/>
  <c r="N236" i="5"/>
  <c r="K272" i="5"/>
  <c r="N273" i="5"/>
  <c r="K320" i="5"/>
  <c r="N321" i="5"/>
  <c r="K404" i="5"/>
  <c r="N405" i="5"/>
  <c r="K420" i="5"/>
  <c r="N421" i="5"/>
  <c r="K453" i="5"/>
  <c r="N454" i="5"/>
  <c r="K330" i="5"/>
  <c r="N330" i="5" s="1"/>
  <c r="N331" i="5"/>
  <c r="K495" i="5"/>
  <c r="N496" i="5"/>
  <c r="K523" i="5"/>
  <c r="N523" i="5" s="1"/>
  <c r="N524" i="5"/>
  <c r="K23" i="5"/>
  <c r="N24" i="5"/>
  <c r="K53" i="5"/>
  <c r="N53" i="5" s="1"/>
  <c r="N54" i="5"/>
  <c r="K73" i="5"/>
  <c r="N74" i="5"/>
  <c r="K92" i="5"/>
  <c r="N92" i="5" s="1"/>
  <c r="N93" i="5"/>
  <c r="K104" i="5"/>
  <c r="N105" i="5"/>
  <c r="K117" i="5"/>
  <c r="N118" i="5"/>
  <c r="K130" i="5"/>
  <c r="N131" i="5"/>
  <c r="K144" i="5"/>
  <c r="N145" i="5"/>
  <c r="K165" i="5"/>
  <c r="N166" i="5"/>
  <c r="K181" i="5"/>
  <c r="N182" i="5"/>
  <c r="K206" i="5"/>
  <c r="N207" i="5"/>
  <c r="K218" i="5"/>
  <c r="N219" i="5"/>
  <c r="K231" i="5"/>
  <c r="N232" i="5"/>
  <c r="K244" i="5"/>
  <c r="N245" i="5"/>
  <c r="K261" i="5"/>
  <c r="N262" i="5"/>
  <c r="K282" i="5"/>
  <c r="N283" i="5"/>
  <c r="K304" i="5"/>
  <c r="K301" i="5" s="1"/>
  <c r="N305" i="5"/>
  <c r="K317" i="5"/>
  <c r="N317" i="5" s="1"/>
  <c r="N318" i="5"/>
  <c r="K333" i="5"/>
  <c r="N334" i="5"/>
  <c r="K360" i="5"/>
  <c r="N360" i="5" s="1"/>
  <c r="N361" i="5"/>
  <c r="K372" i="5"/>
  <c r="N373" i="5"/>
  <c r="K401" i="5"/>
  <c r="N402" i="5"/>
  <c r="K417" i="5"/>
  <c r="N418" i="5"/>
  <c r="K432" i="5"/>
  <c r="N432" i="5" s="1"/>
  <c r="N433" i="5"/>
  <c r="K450" i="5"/>
  <c r="N451" i="5"/>
  <c r="K462" i="5"/>
  <c r="N463" i="5"/>
  <c r="K475" i="5"/>
  <c r="N476" i="5"/>
  <c r="K492" i="5"/>
  <c r="K491" i="5" s="1"/>
  <c r="N493" i="5"/>
  <c r="K508" i="5"/>
  <c r="N509" i="5"/>
  <c r="K520" i="5"/>
  <c r="N520" i="5" s="1"/>
  <c r="N521" i="5"/>
  <c r="K533" i="5"/>
  <c r="N533" i="5" s="1"/>
  <c r="N534" i="5"/>
  <c r="K551" i="5"/>
  <c r="K550" i="5" s="1"/>
  <c r="K548" i="5" s="1"/>
  <c r="N552" i="5"/>
  <c r="K410" i="5"/>
  <c r="K409" i="5" s="1"/>
  <c r="N411" i="5"/>
  <c r="K194" i="5"/>
  <c r="K156" i="5" s="1"/>
  <c r="N195" i="5"/>
  <c r="K185" i="5"/>
  <c r="N186" i="5"/>
  <c r="K188" i="5"/>
  <c r="N189" i="5"/>
  <c r="K191" i="5"/>
  <c r="N192" i="5"/>
  <c r="K371" i="5"/>
  <c r="N372" i="5"/>
  <c r="O38" i="5"/>
  <c r="K14" i="5"/>
  <c r="K479" i="5"/>
  <c r="K565" i="5" s="1"/>
  <c r="O545" i="5"/>
  <c r="O549" i="5"/>
  <c r="O301" i="5"/>
  <c r="O500" i="5"/>
  <c r="K549" i="5"/>
  <c r="N549" i="5" s="1"/>
  <c r="K323" i="5"/>
  <c r="K158" i="5"/>
  <c r="K81" i="5"/>
  <c r="N157" i="5"/>
  <c r="O53" i="5"/>
  <c r="O333" i="5"/>
  <c r="N144" i="5"/>
  <c r="N459" i="5"/>
  <c r="O526" i="5"/>
  <c r="O551" i="5"/>
  <c r="N203" i="5"/>
  <c r="O371" i="5"/>
  <c r="O185" i="5"/>
  <c r="N258" i="5"/>
  <c r="N209" i="5"/>
  <c r="O532" i="5"/>
  <c r="O95" i="5"/>
  <c r="N98" i="5"/>
  <c r="K80" i="5"/>
  <c r="K563" i="5" s="1"/>
  <c r="N177" i="5"/>
  <c r="O339" i="5"/>
  <c r="N398" i="5"/>
  <c r="O459" i="5"/>
  <c r="O471" i="5"/>
  <c r="O475" i="5"/>
  <c r="O537" i="5"/>
  <c r="O107" i="5"/>
  <c r="O73" i="5"/>
  <c r="N86" i="5"/>
  <c r="N114" i="5"/>
  <c r="O136" i="5"/>
  <c r="O144" i="5"/>
  <c r="N168" i="5"/>
  <c r="O188" i="5"/>
  <c r="O200" i="5"/>
  <c r="O203" i="5"/>
  <c r="N231" i="5"/>
  <c r="N314" i="5"/>
  <c r="O417" i="5"/>
  <c r="O508" i="5"/>
  <c r="K40" i="5"/>
  <c r="K39" i="5" s="1"/>
  <c r="O89" i="5"/>
  <c r="O127" i="5"/>
  <c r="O511" i="5"/>
  <c r="O514" i="5"/>
  <c r="O140" i="5"/>
  <c r="O26" i="5"/>
  <c r="N50" i="5"/>
  <c r="N73" i="5"/>
  <c r="N110" i="5"/>
  <c r="K267" i="5"/>
  <c r="K251" i="5" s="1"/>
  <c r="O317" i="5"/>
  <c r="O392" i="5"/>
  <c r="O423" i="5"/>
  <c r="N481" i="5"/>
  <c r="K532" i="5"/>
  <c r="O16" i="5"/>
  <c r="N19" i="5"/>
  <c r="N123" i="5"/>
  <c r="N174" i="5"/>
  <c r="O83" i="5"/>
  <c r="O117" i="5"/>
  <c r="N127" i="5"/>
  <c r="O171" i="5"/>
  <c r="O181" i="5"/>
  <c r="N188" i="5"/>
  <c r="O194" i="5"/>
  <c r="O222" i="5"/>
  <c r="N272" i="5"/>
  <c r="O324" i="5"/>
  <c r="O474" i="5"/>
  <c r="N475" i="5"/>
  <c r="O481" i="5"/>
  <c r="O517" i="5"/>
  <c r="O520" i="5"/>
  <c r="O529" i="5"/>
  <c r="N23" i="5"/>
  <c r="N147" i="5"/>
  <c r="N215" i="5"/>
  <c r="N354" i="5"/>
  <c r="O19" i="5"/>
  <c r="O50" i="5"/>
  <c r="N95" i="5"/>
  <c r="N104" i="5"/>
  <c r="N107" i="5"/>
  <c r="K139" i="5"/>
  <c r="O147" i="5"/>
  <c r="O215" i="5"/>
  <c r="K221" i="5"/>
  <c r="N221" i="5" s="1"/>
  <c r="O228" i="5"/>
  <c r="O231" i="5"/>
  <c r="O255" i="5"/>
  <c r="O282" i="5"/>
  <c r="K288" i="5"/>
  <c r="N311" i="5"/>
  <c r="O314" i="5"/>
  <c r="O320" i="5"/>
  <c r="N333" i="5"/>
  <c r="O398" i="5"/>
  <c r="N404" i="5"/>
  <c r="N420" i="5"/>
  <c r="N423" i="5"/>
  <c r="N426" i="5"/>
  <c r="O487" i="5"/>
  <c r="O502" i="5"/>
  <c r="N514" i="5"/>
  <c r="K537" i="5"/>
  <c r="N136" i="5"/>
  <c r="N16" i="5"/>
  <c r="K22" i="5"/>
  <c r="K29" i="5"/>
  <c r="N83" i="5"/>
  <c r="N89" i="5"/>
  <c r="O101" i="5"/>
  <c r="O150" i="5"/>
  <c r="N200" i="5"/>
  <c r="O225" i="5"/>
  <c r="O289" i="5"/>
  <c r="N320" i="5"/>
  <c r="N327" i="5"/>
  <c r="N339" i="5"/>
  <c r="O346" i="5"/>
  <c r="O354" i="5"/>
  <c r="O360" i="5"/>
  <c r="O368" i="5"/>
  <c r="O404" i="5"/>
  <c r="O453" i="5"/>
  <c r="O465" i="5"/>
  <c r="N471" i="5"/>
  <c r="N505" i="5"/>
  <c r="O523" i="5"/>
  <c r="O533" i="5"/>
  <c r="O544" i="5"/>
  <c r="O40" i="5"/>
  <c r="O47" i="5"/>
  <c r="K82" i="5"/>
  <c r="N101" i="5"/>
  <c r="O123" i="5"/>
  <c r="N130" i="5"/>
  <c r="O174" i="5"/>
  <c r="N222" i="5"/>
  <c r="N228" i="5"/>
  <c r="N241" i="5"/>
  <c r="N255" i="5"/>
  <c r="N275" i="5"/>
  <c r="N279" i="5"/>
  <c r="K307" i="5"/>
  <c r="N324" i="5"/>
  <c r="N336" i="5"/>
  <c r="K363" i="5"/>
  <c r="K436" i="5"/>
  <c r="K435" i="5" s="1"/>
  <c r="N435" i="5" s="1"/>
  <c r="N453" i="5"/>
  <c r="N511" i="5"/>
  <c r="N517" i="5"/>
  <c r="O23" i="5"/>
  <c r="K60" i="5"/>
  <c r="N60" i="5" s="1"/>
  <c r="N117" i="5"/>
  <c r="K113" i="5"/>
  <c r="N150" i="5"/>
  <c r="O160" i="5"/>
  <c r="N194" i="5"/>
  <c r="N371" i="5"/>
  <c r="K449" i="5"/>
  <c r="N26" i="5"/>
  <c r="K159" i="5"/>
  <c r="N261" i="5"/>
  <c r="O92" i="5"/>
  <c r="O104" i="5"/>
  <c r="O120" i="5"/>
  <c r="K126" i="5"/>
  <c r="N133" i="5"/>
  <c r="O165" i="5"/>
  <c r="O177" i="5"/>
  <c r="O235" i="5"/>
  <c r="N238" i="5"/>
  <c r="O244" i="5"/>
  <c r="K295" i="5"/>
  <c r="K303" i="5"/>
  <c r="N301" i="5"/>
  <c r="O308" i="5"/>
  <c r="O330" i="5"/>
  <c r="O495" i="5"/>
  <c r="N495" i="5"/>
  <c r="O60" i="5"/>
  <c r="O130" i="5"/>
  <c r="N185" i="5"/>
  <c r="O191" i="5"/>
  <c r="N218" i="5"/>
  <c r="N247" i="5"/>
  <c r="N248" i="5"/>
  <c r="O311" i="5"/>
  <c r="O327" i="5"/>
  <c r="O432" i="5"/>
  <c r="O435" i="5"/>
  <c r="O436" i="5"/>
  <c r="N165" i="5"/>
  <c r="N244" i="5"/>
  <c r="O304" i="5"/>
  <c r="O86" i="5"/>
  <c r="O98" i="5"/>
  <c r="O110" i="5"/>
  <c r="O114" i="5"/>
  <c r="N140" i="5"/>
  <c r="N160" i="5"/>
  <c r="N212" i="5"/>
  <c r="O218" i="5"/>
  <c r="N225" i="5"/>
  <c r="O238" i="5"/>
  <c r="O248" i="5"/>
  <c r="O252" i="5"/>
  <c r="O279" i="5"/>
  <c r="N292" i="5"/>
  <c r="O336" i="5"/>
  <c r="N181" i="5"/>
  <c r="N206" i="5"/>
  <c r="N264" i="5"/>
  <c r="N282" i="5"/>
  <c r="N296" i="5"/>
  <c r="N304" i="5"/>
  <c r="K349" i="5"/>
  <c r="K343" i="5" s="1"/>
  <c r="O462" i="5"/>
  <c r="N462" i="5"/>
  <c r="K474" i="5"/>
  <c r="N474" i="5" s="1"/>
  <c r="K501" i="5"/>
  <c r="O456" i="5"/>
  <c r="N456" i="5"/>
  <c r="N502" i="5"/>
  <c r="N526" i="5"/>
  <c r="N545" i="5"/>
  <c r="N551" i="5"/>
  <c r="O375" i="5"/>
  <c r="O376" i="5"/>
  <c r="O395" i="5"/>
  <c r="O401" i="5"/>
  <c r="N401" i="5"/>
  <c r="O410" i="5"/>
  <c r="N410" i="5"/>
  <c r="N417" i="5"/>
  <c r="K416" i="5"/>
  <c r="N416" i="5" s="1"/>
  <c r="O426" i="5"/>
  <c r="O450" i="5"/>
  <c r="N450" i="5"/>
  <c r="N508" i="5"/>
  <c r="O349" i="5"/>
  <c r="O357" i="5"/>
  <c r="N357" i="5"/>
  <c r="O363" i="5"/>
  <c r="K376" i="5"/>
  <c r="K375" i="5" s="1"/>
  <c r="N375" i="5" s="1"/>
  <c r="O468" i="5"/>
  <c r="N468" i="5"/>
  <c r="O505" i="5"/>
  <c r="O492" i="5"/>
  <c r="L21" i="1"/>
  <c r="L93" i="1"/>
  <c r="L117" i="1"/>
  <c r="K499" i="5" l="1"/>
  <c r="K568" i="5" s="1"/>
  <c r="K79" i="5"/>
  <c r="N79" i="5" s="1"/>
  <c r="K302" i="5"/>
  <c r="K431" i="5"/>
  <c r="N431" i="5" s="1"/>
  <c r="K234" i="5"/>
  <c r="N308" i="5"/>
  <c r="N492" i="5"/>
  <c r="K164" i="5"/>
  <c r="N164" i="5" s="1"/>
  <c r="K278" i="5"/>
  <c r="N278" i="5" s="1"/>
  <c r="K391" i="5"/>
  <c r="K13" i="5"/>
  <c r="K155" i="5"/>
  <c r="N155" i="5" s="1"/>
  <c r="N191" i="5"/>
  <c r="Q21" i="1"/>
  <c r="N159" i="5"/>
  <c r="K564" i="5"/>
  <c r="N564" i="5" s="1"/>
  <c r="O486" i="5"/>
  <c r="O307" i="5"/>
  <c r="O409" i="5"/>
  <c r="O431" i="5"/>
  <c r="N550" i="5"/>
  <c r="N548" i="5"/>
  <c r="K37" i="5"/>
  <c r="N37" i="5" s="1"/>
  <c r="K536" i="5"/>
  <c r="N536" i="5" s="1"/>
  <c r="K500" i="5"/>
  <c r="N500" i="5" s="1"/>
  <c r="K486" i="5"/>
  <c r="K484" i="5" s="1"/>
  <c r="N484" i="5" s="1"/>
  <c r="K485" i="5"/>
  <c r="K561" i="5" s="1"/>
  <c r="N561" i="5" s="1"/>
  <c r="O37" i="5"/>
  <c r="N532" i="5"/>
  <c r="O59" i="5"/>
  <c r="N113" i="5"/>
  <c r="N15" i="5"/>
  <c r="K430" i="5"/>
  <c r="N430" i="5" s="1"/>
  <c r="N295" i="5"/>
  <c r="N29" i="5"/>
  <c r="N363" i="5"/>
  <c r="K344" i="5"/>
  <c r="K566" i="5" s="1"/>
  <c r="N478" i="5"/>
  <c r="O278" i="5"/>
  <c r="K154" i="5"/>
  <c r="N154" i="5" s="1"/>
  <c r="O550" i="5"/>
  <c r="N307" i="5"/>
  <c r="O344" i="5"/>
  <c r="N139" i="5"/>
  <c r="O159" i="5"/>
  <c r="O155" i="5"/>
  <c r="K12" i="5"/>
  <c r="N323" i="5"/>
  <c r="N480" i="5"/>
  <c r="N126" i="5"/>
  <c r="K36" i="5"/>
  <c r="N36" i="5" s="1"/>
  <c r="N39" i="5"/>
  <c r="O82" i="5"/>
  <c r="O81" i="5"/>
  <c r="K59" i="5"/>
  <c r="K57" i="5" s="1"/>
  <c r="K58" i="5"/>
  <c r="N58" i="5" s="1"/>
  <c r="N14" i="5"/>
  <c r="N537" i="5"/>
  <c r="N343" i="5"/>
  <c r="N234" i="5"/>
  <c r="N392" i="5"/>
  <c r="O164" i="5"/>
  <c r="N40" i="5"/>
  <c r="O126" i="5"/>
  <c r="N267" i="5"/>
  <c r="N13" i="5"/>
  <c r="N408" i="5"/>
  <c r="N487" i="5"/>
  <c r="O57" i="5"/>
  <c r="O13" i="5"/>
  <c r="N449" i="5"/>
  <c r="N302" i="5"/>
  <c r="N501" i="5"/>
  <c r="O14" i="5"/>
  <c r="O234" i="5"/>
  <c r="N436" i="5"/>
  <c r="N544" i="5"/>
  <c r="N499" i="5"/>
  <c r="N251" i="5"/>
  <c r="O113" i="5"/>
  <c r="O58" i="5"/>
  <c r="O323" i="5"/>
  <c r="O391" i="5"/>
  <c r="O536" i="5"/>
  <c r="O499" i="5"/>
  <c r="K345" i="5"/>
  <c r="N345" i="5" s="1"/>
  <c r="K300" i="5"/>
  <c r="K78" i="5"/>
  <c r="N22" i="5"/>
  <c r="O22" i="5"/>
  <c r="N158" i="5"/>
  <c r="O485" i="5"/>
  <c r="O561" i="5"/>
  <c r="O408" i="5"/>
  <c r="N303" i="5"/>
  <c r="N156" i="5"/>
  <c r="O449" i="5"/>
  <c r="N491" i="5"/>
  <c r="O491" i="5"/>
  <c r="O302" i="5"/>
  <c r="N82" i="5"/>
  <c r="O15" i="5"/>
  <c r="O156" i="5"/>
  <c r="O247" i="5"/>
  <c r="N479" i="5"/>
  <c r="N565" i="5"/>
  <c r="N376" i="5"/>
  <c r="O80" i="5"/>
  <c r="O36" i="5"/>
  <c r="O39" i="5"/>
  <c r="O565" i="5"/>
  <c r="O479" i="5"/>
  <c r="N81" i="5"/>
  <c r="O251" i="5"/>
  <c r="O303" i="5"/>
  <c r="O345" i="5"/>
  <c r="N563" i="5"/>
  <c r="N80" i="5"/>
  <c r="O480" i="5"/>
  <c r="O478" i="5"/>
  <c r="N409" i="5"/>
  <c r="O501" i="5"/>
  <c r="N349" i="5"/>
  <c r="N288" i="5"/>
  <c r="O288" i="5"/>
  <c r="O79" i="5"/>
  <c r="O430" i="5"/>
  <c r="O343" i="5"/>
  <c r="K429" i="5" l="1"/>
  <c r="K153" i="5"/>
  <c r="K498" i="5"/>
  <c r="N486" i="5"/>
  <c r="O548" i="5"/>
  <c r="K567" i="5"/>
  <c r="N567" i="5" s="1"/>
  <c r="O484" i="5"/>
  <c r="K562" i="5"/>
  <c r="N562" i="5" s="1"/>
  <c r="K559" i="5"/>
  <c r="N559" i="5" s="1"/>
  <c r="O568" i="5"/>
  <c r="N498" i="5"/>
  <c r="O342" i="5"/>
  <c r="N568" i="5"/>
  <c r="O559" i="5"/>
  <c r="K342" i="5"/>
  <c r="N342" i="5" s="1"/>
  <c r="N12" i="5"/>
  <c r="N59" i="5"/>
  <c r="N429" i="5"/>
  <c r="N407" i="5"/>
  <c r="N485" i="5"/>
  <c r="N391" i="5"/>
  <c r="K11" i="5"/>
  <c r="N11" i="5" s="1"/>
  <c r="O567" i="5"/>
  <c r="O153" i="5"/>
  <c r="O56" i="5"/>
  <c r="K77" i="5"/>
  <c r="O498" i="5"/>
  <c r="O562" i="5"/>
  <c r="O564" i="5"/>
  <c r="N344" i="5"/>
  <c r="O563" i="5"/>
  <c r="N78" i="5"/>
  <c r="O407" i="5"/>
  <c r="O429" i="5"/>
  <c r="N566" i="5"/>
  <c r="N153" i="5"/>
  <c r="O300" i="5"/>
  <c r="N300" i="5"/>
  <c r="O78" i="5"/>
  <c r="O566" i="5"/>
  <c r="K56" i="5"/>
  <c r="N56" i="5" s="1"/>
  <c r="N57" i="5"/>
  <c r="O11" i="5"/>
  <c r="O12" i="5"/>
  <c r="O569" i="5" l="1"/>
  <c r="N77" i="5"/>
  <c r="K299" i="5"/>
  <c r="N299" i="5" s="1"/>
  <c r="K569" i="5"/>
  <c r="N569" i="5" s="1"/>
  <c r="O77" i="5"/>
  <c r="O299" i="5"/>
  <c r="J21" i="1"/>
  <c r="J18" i="1"/>
  <c r="R107" i="1"/>
  <c r="R80" i="1"/>
  <c r="R74" i="1"/>
  <c r="R130" i="1"/>
  <c r="Q130" i="1"/>
  <c r="R117" i="1"/>
  <c r="Q117" i="1"/>
  <c r="R111" i="1"/>
  <c r="R108" i="1"/>
  <c r="R101" i="1"/>
  <c r="R99" i="1"/>
  <c r="R96" i="1"/>
  <c r="R93" i="1"/>
  <c r="Q93" i="1"/>
  <c r="R91" i="1"/>
  <c r="R85" i="1"/>
  <c r="R81" i="1"/>
  <c r="R42" i="1"/>
  <c r="K81" i="1"/>
  <c r="O131" i="1"/>
  <c r="O130" i="1"/>
  <c r="O109" i="1"/>
  <c r="O110" i="1"/>
  <c r="O112" i="1"/>
  <c r="O113" i="1"/>
  <c r="O115" i="1"/>
  <c r="O82" i="1"/>
  <c r="O83" i="1"/>
  <c r="O84" i="1"/>
  <c r="O86" i="1"/>
  <c r="O87" i="1"/>
  <c r="O88" i="1"/>
  <c r="O89" i="1"/>
  <c r="O90" i="1"/>
  <c r="O92" i="1"/>
  <c r="O94" i="1"/>
  <c r="O95" i="1"/>
  <c r="O98" i="1"/>
  <c r="O100" i="1"/>
  <c r="O102" i="1"/>
  <c r="O103" i="1"/>
  <c r="O104" i="1"/>
  <c r="O106" i="1"/>
  <c r="O78" i="1"/>
  <c r="O44" i="1"/>
  <c r="O45" i="1"/>
  <c r="O46" i="1"/>
  <c r="O49" i="1"/>
  <c r="O51" i="1"/>
  <c r="O58" i="1"/>
  <c r="O60" i="1"/>
  <c r="O63" i="1"/>
  <c r="O64" i="1"/>
  <c r="O67" i="1"/>
  <c r="O69" i="1"/>
  <c r="O72" i="1"/>
  <c r="O73" i="1"/>
  <c r="J22" i="1" l="1"/>
  <c r="O22" i="1" s="1"/>
  <c r="O18" i="1"/>
  <c r="O81" i="1"/>
  <c r="P81" i="1"/>
  <c r="L18" i="1"/>
  <c r="L111" i="1"/>
  <c r="L101" i="1"/>
  <c r="L96" i="1"/>
  <c r="Q85" i="1"/>
  <c r="Q81" i="1"/>
  <c r="Q111" i="1" l="1"/>
  <c r="Q96" i="1"/>
  <c r="L22" i="1"/>
  <c r="Q18" i="1"/>
  <c r="P18" i="1"/>
  <c r="Q101" i="1"/>
  <c r="L48" i="1"/>
  <c r="L129" i="1"/>
  <c r="L125" i="1"/>
  <c r="L122" i="1"/>
  <c r="L108" i="1"/>
  <c r="L99" i="1"/>
  <c r="Q91" i="1"/>
  <c r="L77" i="1"/>
  <c r="L75" i="1"/>
  <c r="L71" i="1"/>
  <c r="L68" i="1"/>
  <c r="L62" i="1"/>
  <c r="L57" i="1"/>
  <c r="L43" i="1"/>
  <c r="Q68" i="1" l="1"/>
  <c r="Q75" i="1"/>
  <c r="Q48" i="1"/>
  <c r="Q43" i="1"/>
  <c r="Q71" i="1"/>
  <c r="Q99" i="1"/>
  <c r="Q57" i="1"/>
  <c r="P22" i="1"/>
  <c r="Q22" i="1"/>
  <c r="Q62" i="1"/>
  <c r="Q77" i="1"/>
  <c r="L80" i="1"/>
  <c r="Q80" i="1" s="1"/>
  <c r="L121" i="1"/>
  <c r="Q121" i="1" s="1"/>
  <c r="Q122" i="1"/>
  <c r="L107" i="1"/>
  <c r="Q107" i="1" s="1"/>
  <c r="Q108" i="1"/>
  <c r="L124" i="1"/>
  <c r="L74" i="1"/>
  <c r="Q74" i="1" s="1"/>
  <c r="L42" i="1"/>
  <c r="Q42" i="1" l="1"/>
  <c r="K21" i="1" l="1"/>
  <c r="O21" i="1" l="1"/>
  <c r="P21" i="1"/>
  <c r="K111" i="1"/>
  <c r="K101" i="1"/>
  <c r="K99" i="1"/>
  <c r="K108" i="1"/>
  <c r="K96" i="1"/>
  <c r="K91" i="1"/>
  <c r="K93" i="1"/>
  <c r="K85" i="1"/>
  <c r="P85" i="1" s="1"/>
  <c r="O91" i="1" l="1"/>
  <c r="P91" i="1"/>
  <c r="O111" i="1"/>
  <c r="P111" i="1"/>
  <c r="O101" i="1"/>
  <c r="P101" i="1"/>
  <c r="O96" i="1"/>
  <c r="P96" i="1"/>
  <c r="O108" i="1"/>
  <c r="P108" i="1"/>
  <c r="O93" i="1"/>
  <c r="P93" i="1"/>
  <c r="O99" i="1"/>
  <c r="P99" i="1"/>
  <c r="O85" i="1"/>
  <c r="K80" i="1"/>
  <c r="K107" i="1"/>
  <c r="O107" i="1" s="1"/>
  <c r="K77" i="1"/>
  <c r="K75" i="1"/>
  <c r="K71" i="1"/>
  <c r="K68" i="1"/>
  <c r="K62" i="1"/>
  <c r="K57" i="1"/>
  <c r="K48" i="1"/>
  <c r="K43" i="1"/>
  <c r="P43" i="1" s="1"/>
  <c r="P80" i="1" l="1"/>
  <c r="O80" i="1"/>
  <c r="O57" i="1"/>
  <c r="P57" i="1"/>
  <c r="P75" i="1"/>
  <c r="O62" i="1"/>
  <c r="P62" i="1"/>
  <c r="O77" i="1"/>
  <c r="P77" i="1"/>
  <c r="O48" i="1"/>
  <c r="P48" i="1"/>
  <c r="O71" i="1"/>
  <c r="P71" i="1"/>
  <c r="O68" i="1"/>
  <c r="P68" i="1"/>
  <c r="P107" i="1"/>
  <c r="K42" i="1"/>
  <c r="O42" i="1" s="1"/>
  <c r="O43" i="1"/>
  <c r="K74" i="1"/>
  <c r="O74" i="1" s="1"/>
  <c r="P42" i="1" l="1"/>
  <c r="P74" i="1"/>
</calcChain>
</file>

<file path=xl/sharedStrings.xml><?xml version="1.0" encoding="utf-8"?>
<sst xmlns="http://schemas.openxmlformats.org/spreadsheetml/2006/main" count="1982" uniqueCount="610">
  <si>
    <t>PRIJEDLOG</t>
  </si>
  <si>
    <t>Članak 1.</t>
  </si>
  <si>
    <t>I.  OPĆI DIO</t>
  </si>
  <si>
    <t>Plan</t>
  </si>
  <si>
    <t>Indeks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</si>
  <si>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</si>
  <si>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</si>
  <si>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</si>
  <si>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</si>
  <si>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</si>
  <si>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</si>
  <si>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</si>
  <si>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Izdaci za financijsku imovinu i otplate zajmova</t>
  </si>
  <si>
    <t>NETO ZADUŽIVANJE/FINANCIRANJE</t>
  </si>
  <si>
    <t>C. RASPOLOŽIVA SREDSTVA IZ PRETHODNIH GODINA (VIŠAK/MANJAK PRIHODA I REZERVIRANJA)</t>
  </si>
  <si>
    <t>Vlastiti izvori</t>
  </si>
  <si>
    <t xml:space="preserve"> VIŠAK/MANJAK + NETO ZADUŽIVANJA/FINANCIRANJA + RASPOLOŽIVA SREDSTVA IZ PRETHODNIH GODINA</t>
  </si>
  <si>
    <t>Članak 2.</t>
  </si>
  <si>
    <t xml:space="preserve">        Prihodi i rashodi po razredima, skupinama i podskupinama utvrđuju se u Računu prihoda i rashoda, a primici i izdaci po razredima, skupinama i podskupinama utvrđuju se u Računu zaduživanja/financiranja.</t>
  </si>
  <si>
    <t>BROJ</t>
  </si>
  <si>
    <t>Šifra izvora</t>
  </si>
  <si>
    <t>KONTA</t>
  </si>
  <si>
    <t>VRSTA PRIHODA / IZDATAKA</t>
  </si>
  <si>
    <t>Prihodi od poreza</t>
  </si>
  <si>
    <t>Porez i prirez na dohodak</t>
  </si>
  <si>
    <t>Porezi na imovinu</t>
  </si>
  <si>
    <t>Porezi na robu i usluge</t>
  </si>
  <si>
    <t>Ostali prihodi od poreza</t>
  </si>
  <si>
    <t>Prihodi od imovine</t>
  </si>
  <si>
    <t>Prihodi od financijske imovine</t>
  </si>
  <si>
    <t>Prihodi od nefinancijske imovine</t>
  </si>
  <si>
    <t>Prihodi po posebnim propisima</t>
  </si>
  <si>
    <t>Komunalni doprinosi i naknade</t>
  </si>
  <si>
    <t>Ostali prihodi</t>
  </si>
  <si>
    <t>Prihodi od prodaje materijalne imovine - prirodnih bogatstava</t>
  </si>
  <si>
    <t>Prihodi od prodaje proizvedene dugotrajne imovine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</si>
  <si>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</si>
  <si>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</si>
  <si>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</si>
  <si>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</si>
  <si>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</si>
  <si>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</si>
  <si>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</si>
  <si>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</si>
  <si>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</si>
  <si>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</si>
  <si>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</si>
  <si>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</si>
  <si>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</si>
  <si>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</si>
  <si>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</si>
  <si>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</si>
  <si>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</si>
  <si>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</si>
  <si>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</si>
  <si>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Kapitalne donacije</t>
  </si>
  <si>
    <t>Izvanredni rashodi</t>
  </si>
  <si>
    <t>Kapitalne pomoći</t>
  </si>
  <si>
    <t>Materijalna imovina - prirodna bogatstva</t>
  </si>
  <si>
    <t>Rashodi za nabavu proizvedene dugotrajne imovine</t>
  </si>
  <si>
    <t>Građevinski objekti</t>
  </si>
  <si>
    <t>Postrojenja i oprema</t>
  </si>
  <si>
    <t>Prijevozna sredstva</t>
  </si>
  <si>
    <t>Knjige,umjetnička djela i ostale izložbene vrijednosti</t>
  </si>
  <si>
    <t>Nematerijalna proizvedena imovina</t>
  </si>
  <si>
    <t/>
  </si>
  <si>
    <t>Primici od zaduživanja</t>
  </si>
  <si>
    <t>Rezultat poslovanja</t>
  </si>
  <si>
    <t>Višak/manjak prihoda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</si>
  <si>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</si>
  <si>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</si>
  <si>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</si>
  <si>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</si>
  <si>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</si>
  <si>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</si>
  <si>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</si>
  <si>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Članak 3.</t>
  </si>
  <si>
    <t>II. POSEBNI DIO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</si>
  <si>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</si>
  <si>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</si>
  <si>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</si>
  <si>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</si>
  <si>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</si>
  <si>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</si>
  <si>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</si>
  <si>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</si>
  <si>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</si>
  <si>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</si>
  <si>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</si>
  <si>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</si>
  <si>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</si>
  <si>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</si>
  <si>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</si>
  <si>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</si>
  <si>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</si>
  <si>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</si>
  <si>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</si>
  <si>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</si>
  <si>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</si>
  <si>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</si>
  <si>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</si>
  <si>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</si>
  <si>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</si>
  <si>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1003</t>
  </si>
  <si>
    <t>A1003 01</t>
  </si>
  <si>
    <t>A1003 02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</si>
  <si>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</si>
  <si>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</si>
  <si>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</si>
  <si>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</si>
  <si>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</si>
  <si>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</si>
  <si>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</si>
  <si>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</si>
  <si>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</si>
  <si>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</si>
  <si>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</si>
  <si>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</si>
  <si>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</si>
  <si>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</si>
  <si>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</si>
  <si>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</si>
  <si>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</si>
  <si>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</si>
  <si>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</si>
  <si>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</si>
  <si>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</si>
  <si>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</si>
  <si>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</si>
  <si>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</si>
  <si>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</si>
  <si>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</si>
  <si>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</si>
  <si>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</si>
  <si>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</si>
  <si>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</si>
  <si>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</si>
  <si>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</si>
  <si>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</si>
  <si>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</si>
  <si>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</si>
  <si>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</si>
  <si>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</si>
  <si>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</si>
  <si>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</si>
  <si>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</si>
  <si>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</si>
  <si>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</si>
  <si>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</si>
  <si>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</si>
  <si>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</si>
  <si>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</si>
  <si>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</si>
  <si>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K1014 01</t>
  </si>
  <si>
    <t>1015</t>
  </si>
  <si>
    <t>K1015 01</t>
  </si>
  <si>
    <t>1016</t>
  </si>
  <si>
    <t>0810</t>
  </si>
  <si>
    <t>K1016 01</t>
  </si>
  <si>
    <t>K1016 02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</si>
  <si>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</si>
  <si>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</si>
  <si>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</si>
  <si>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</si>
  <si>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</si>
  <si>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</si>
  <si>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</si>
  <si>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</si>
  <si>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</si>
  <si>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T1018 01</t>
  </si>
  <si>
    <t>1020</t>
  </si>
  <si>
    <t>Funkcijska klasifikacija : 02 - Obrana</t>
  </si>
  <si>
    <t>Članak 4.</t>
  </si>
  <si>
    <t>PREDSJEDNIK GRADSKOG VIJEĆA</t>
  </si>
  <si>
    <t>2018.</t>
  </si>
  <si>
    <t>Kazne, upravne mjere i ostali prihodi</t>
  </si>
  <si>
    <t>Kazne i upravne mjere</t>
  </si>
  <si>
    <t xml:space="preserve">Pomoći proračunskim korisnicima drugih proračuna </t>
  </si>
  <si>
    <t>Kazne, penali i naknade šteta</t>
  </si>
  <si>
    <t>Rashodi za nabavu neproizvedene dugotrajne imovine</t>
  </si>
  <si>
    <t>Nematerijalna imovina</t>
  </si>
  <si>
    <t xml:space="preserve">Pomoći iz inozemstva i od subjekata unutar općeg prorčauna </t>
  </si>
  <si>
    <t>Pomoći proračunu iz drugih proračuna</t>
  </si>
  <si>
    <t xml:space="preserve">Pomoći proračunskim korisnicima iz proračuna koji im nije nadležan </t>
  </si>
  <si>
    <t xml:space="preserve">Prihodi od upravnih i administrativnih pristojbi, pristojbi po posebnim propisima i naknada </t>
  </si>
  <si>
    <t>Upravne i administrativne pristojbe</t>
  </si>
  <si>
    <t xml:space="preserve">Prihodi od prodaje proizvoda i robe te pruženih usluga i prihodi od donacija </t>
  </si>
  <si>
    <t xml:space="preserve">Prihodi od prodaje proizvoda i robe te pruženih usluga </t>
  </si>
  <si>
    <t>Prihodi od prodaje neproizvedene dugotrajne imovine</t>
  </si>
  <si>
    <t>Plaće (Bruto)</t>
  </si>
  <si>
    <t>Subvencije trgovačkim društvima, zadrugama, poljoprivrednicima i obrtnicima izvan javnog sektora</t>
  </si>
  <si>
    <t>Pomoći dane u inozemstvo i unutar općeg proračuna</t>
  </si>
  <si>
    <t>Ostali rashodi</t>
  </si>
  <si>
    <t>Izdaci za otplatu glavnice primljenih kredita i zajmova</t>
  </si>
  <si>
    <t>Otplata glavnice primljenih kredita i zajmova od kreditnih i ostalih financijskih institucija izvan javnog sektor</t>
  </si>
  <si>
    <t>Primljeni krediti i zajmovi od kreditnih i ostalih financijskih institucija u javnom sektoru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</si>
  <si>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</si>
  <si>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</si>
  <si>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</si>
  <si>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Redovan rad mjesih odbora</t>
  </si>
  <si>
    <t>Aktivnost:  Financiranje političkih stranaka</t>
  </si>
  <si>
    <t>Aktivnost:  Savjet mladih</t>
  </si>
  <si>
    <t>Program: Financiranje izbora</t>
  </si>
  <si>
    <t>Aktivnost:  Lokalni izbori</t>
  </si>
  <si>
    <t>Aktivnost: Izbori za mjesne odbore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</si>
  <si>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</si>
  <si>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</si>
  <si>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</si>
  <si>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</si>
  <si>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</si>
  <si>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</si>
  <si>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</si>
  <si>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</si>
  <si>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</si>
  <si>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</si>
  <si>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</si>
  <si>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</si>
  <si>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</si>
  <si>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</si>
  <si>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</si>
  <si>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</si>
  <si>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</si>
  <si>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</si>
  <si>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</si>
  <si>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</si>
  <si>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</si>
  <si>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</si>
  <si>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</si>
  <si>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</si>
  <si>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</si>
  <si>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</si>
  <si>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</si>
  <si>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</si>
  <si>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</si>
  <si>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</si>
  <si>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</si>
  <si>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</si>
  <si>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</si>
  <si>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</si>
  <si>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</si>
  <si>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</si>
  <si>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</si>
  <si>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</si>
  <si>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</si>
  <si>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</si>
  <si>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</si>
  <si>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</si>
  <si>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</si>
  <si>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</si>
  <si>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</si>
  <si>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</si>
  <si>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</si>
  <si>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</si>
  <si>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</si>
  <si>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</si>
  <si>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</si>
  <si>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K1010 03</t>
  </si>
  <si>
    <t>K1010 05</t>
  </si>
  <si>
    <t>K1010 06</t>
  </si>
  <si>
    <t xml:space="preserve">Kapitalni projekt: Autobusna stajališta </t>
  </si>
  <si>
    <t>T1010 01</t>
  </si>
  <si>
    <t>Tekući projekt: Sanacija klizišta</t>
  </si>
  <si>
    <t>T1010 02</t>
  </si>
  <si>
    <t>Program: Izgradnja javne rasvjete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</si>
  <si>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</si>
  <si>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</si>
  <si>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</si>
  <si>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</si>
  <si>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Program: Uređenje groblja</t>
  </si>
  <si>
    <t>K1012 01</t>
  </si>
  <si>
    <t xml:space="preserve">Kapitalni projekt: Proširenje groblja u Kamenici </t>
  </si>
  <si>
    <t>T1012 01</t>
  </si>
  <si>
    <t xml:space="preserve">Tekući projekt: Adaptacija grobne kuće u Kamenici </t>
  </si>
  <si>
    <t xml:space="preserve">Program: Opskrba pitkom vodom i odvodnja otpadnih voda </t>
  </si>
  <si>
    <t>Kapitalni projekt: Otkup zemljišta - aglomeracija Lepoglava</t>
  </si>
  <si>
    <t xml:space="preserve">Program: Gradnja i uređenje javnih objekata </t>
  </si>
  <si>
    <t xml:space="preserve">Kapitalni projekt: Izgradnja društvenog doma Kameničko Podgorje 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</si>
  <si>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</si>
  <si>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</si>
  <si>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</si>
  <si>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</si>
  <si>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</si>
  <si>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</si>
  <si>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</si>
  <si>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</si>
  <si>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 xml:space="preserve">Program: Stambeno-poslovna zona Lepoglava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</si>
  <si>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</si>
  <si>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</si>
  <si>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</si>
  <si>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</si>
  <si>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</si>
  <si>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</si>
  <si>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>A1019 01</t>
  </si>
  <si>
    <t xml:space="preserve">Aktivnost: Potpore za razvoj MSP i privlačenje investicija </t>
  </si>
  <si>
    <t>Kapitalni projekt: Tehnološki centar drvne industrije</t>
  </si>
  <si>
    <t xml:space="preserve">Kapitalni projekt: Nabava dugotrajne imovine - oprema i informatizacija </t>
  </si>
  <si>
    <t>T1018 02</t>
  </si>
  <si>
    <t>K1018 01</t>
  </si>
  <si>
    <t xml:space="preserve">Program: Poticanje razvoja poljoprivrede </t>
  </si>
  <si>
    <t>A1020 01</t>
  </si>
  <si>
    <t>A1020 02</t>
  </si>
  <si>
    <t xml:space="preserve">Aktivnost: Sufinanciranje umjetnog osjemenjivanja plotkinja 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</si>
  <si>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</si>
  <si>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</si>
  <si>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</si>
  <si>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</si>
  <si>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</si>
  <si>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</si>
  <si>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Tekući projekt: Sufinanciranje sudjelovanja na sajmovima i izložbama </t>
  </si>
  <si>
    <t>T1018 03</t>
  </si>
  <si>
    <t xml:space="preserve">Tekući projekt: Subvencioniranje kamata za odobrene kredite 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</si>
  <si>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</si>
  <si>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</si>
  <si>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</si>
  <si>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</si>
  <si>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</si>
  <si>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</si>
  <si>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</si>
  <si>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</si>
  <si>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</si>
  <si>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</si>
  <si>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</si>
  <si>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</si>
  <si>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</si>
  <si>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</si>
  <si>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</si>
  <si>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</si>
  <si>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</si>
  <si>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</si>
  <si>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</si>
  <si>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</si>
  <si>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</si>
  <si>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</si>
  <si>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</si>
  <si>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</si>
  <si>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</si>
  <si>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</si>
  <si>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</si>
  <si>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</si>
  <si>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</si>
  <si>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</si>
  <si>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</si>
  <si>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</si>
  <si>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</si>
  <si>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</si>
  <si>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</si>
  <si>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</si>
  <si>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</si>
  <si>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</si>
  <si>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</si>
  <si>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</si>
  <si>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</si>
  <si>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</si>
  <si>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</si>
  <si>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</si>
  <si>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</si>
  <si>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</si>
  <si>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</si>
  <si>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</si>
  <si>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</si>
  <si>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</si>
  <si>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</si>
  <si>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</si>
  <si>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</si>
  <si>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</si>
  <si>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</si>
  <si>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</si>
  <si>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04</t>
  </si>
  <si>
    <t>Aktivnost: Sufinanciranje glazbene škole Lepoglava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</si>
  <si>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</si>
  <si>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</si>
  <si>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</si>
  <si>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</si>
  <si>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</si>
  <si>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</si>
  <si>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T1026 03</t>
  </si>
  <si>
    <t>Tekući projekt: Poklon bon za školski pribor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</si>
  <si>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</si>
  <si>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</si>
  <si>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</si>
  <si>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</si>
  <si>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</si>
  <si>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</si>
  <si>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</si>
  <si>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</si>
  <si>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</si>
  <si>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</si>
  <si>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</si>
  <si>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</si>
  <si>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</si>
  <si>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</si>
  <si>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</si>
  <si>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</si>
  <si>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</si>
  <si>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</si>
  <si>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</si>
  <si>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</si>
  <si>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</si>
  <si>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</si>
  <si>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</si>
  <si>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</si>
  <si>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</si>
  <si>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</si>
  <si>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</si>
  <si>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</si>
  <si>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</si>
  <si>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</si>
  <si>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</si>
  <si>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</si>
  <si>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</si>
  <si>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</si>
  <si>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</si>
  <si>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</si>
  <si>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</si>
  <si>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</si>
  <si>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</si>
  <si>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</si>
  <si>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</si>
  <si>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</si>
  <si>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</si>
  <si>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</si>
  <si>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</si>
  <si>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</si>
  <si>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</si>
  <si>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</si>
  <si>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</si>
  <si>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</si>
  <si>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</si>
  <si>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</si>
  <si>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</si>
  <si>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T1033 01</t>
  </si>
  <si>
    <t>Tekući projekt: Javni radovi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</si>
  <si>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</si>
  <si>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</si>
  <si>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</si>
  <si>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</si>
  <si>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</si>
  <si>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</si>
  <si>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</si>
  <si>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</si>
  <si>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</si>
  <si>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</si>
  <si>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</si>
  <si>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</si>
  <si>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</si>
  <si>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</si>
  <si>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</si>
  <si>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</si>
  <si>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</si>
  <si>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</si>
  <si>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</si>
  <si>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</si>
  <si>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</si>
  <si>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</si>
  <si>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</si>
  <si>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</si>
  <si>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</si>
  <si>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</si>
  <si>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</si>
  <si>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</si>
  <si>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</si>
  <si>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</si>
  <si>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</si>
  <si>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</si>
  <si>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</si>
  <si>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</si>
  <si>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</si>
  <si>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Prihodi od financijske imovine - vrtić</t>
  </si>
  <si>
    <t>Prihodi od nefinancijske imovine - vrtić</t>
  </si>
  <si>
    <t>Prihodi po posebnim propisima - vrtić</t>
  </si>
  <si>
    <t>Prihodi od prodaje proizvoda i robe te pruženih usluga - vrtić</t>
  </si>
  <si>
    <t>Pomoći od izvanproračunskih korisnika - vrtić</t>
  </si>
  <si>
    <t>Pomoći od izvanproračunskih korisnika</t>
  </si>
  <si>
    <t>Pomoći proračunskim korisnicima iz proračuna koji im nije nadležan - vrtić</t>
  </si>
  <si>
    <t>Pomoći proračunskim korisnicima iz proračuna koji im nije nadležan - knjižnica</t>
  </si>
  <si>
    <t>Prihodi po posebnim propisima - knjižnica</t>
  </si>
  <si>
    <t>A1001 05</t>
  </si>
  <si>
    <t xml:space="preserve">Aktivnost: Izdavanje gradskog lista </t>
  </si>
  <si>
    <t>Organizacij-ska</t>
  </si>
  <si>
    <t>UKUPNO</t>
  </si>
  <si>
    <t>Robert Dukarić</t>
  </si>
  <si>
    <t>RAZLIKA -VIŠAK/MANJAK</t>
  </si>
  <si>
    <t>1</t>
  </si>
  <si>
    <t>Prihodi od prodaje prijevoznih sredstava</t>
  </si>
  <si>
    <t>A1005 10</t>
  </si>
  <si>
    <t>Aktivnost: Održavanje spomen obilježja</t>
  </si>
  <si>
    <t xml:space="preserve">Aktivnost: Higijeničarska služba i zaštita životinja </t>
  </si>
  <si>
    <t>Tekući projekt: "Kam se koje smeće meće"</t>
  </si>
  <si>
    <t>T1007 01</t>
  </si>
  <si>
    <t xml:space="preserve">Kapitalne donacije </t>
  </si>
  <si>
    <t>2019.</t>
  </si>
  <si>
    <t xml:space="preserve">Kapitalni projekt: Izgradnja prometnice, spoj LC 52090 (ulica Budim) - LC 25178 (Ulica A. Stepinca) </t>
  </si>
  <si>
    <t>T1019 04</t>
  </si>
  <si>
    <t>T1019 05</t>
  </si>
  <si>
    <t>T1019 06</t>
  </si>
  <si>
    <t>Tekući projekt: Sufinanciranje kupnje opreme za zaštitu višegodišnjih nasada</t>
  </si>
  <si>
    <t>Tekući projekt: Sufinanciranje malčiranja i stavljanja u funkciju zapuštenog poljoprivrednog zemljišta</t>
  </si>
  <si>
    <t>K1010 07</t>
  </si>
  <si>
    <t>T1010 07</t>
  </si>
  <si>
    <t>Tekući projekt: Preasfaltiranje NC - Ulica M. Gupca s parkiralištem u Lepoglavi</t>
  </si>
  <si>
    <t>T1010 04</t>
  </si>
  <si>
    <t>Tekući projekt: Preasfaltiranje NC u Bednjici (od ŽC do društvenog doma)</t>
  </si>
  <si>
    <t>T1010 05</t>
  </si>
  <si>
    <t xml:space="preserve">Tekući projekt: Preasfaltiranje i odvodnja NC Antekolovići u Žarovnici </t>
  </si>
  <si>
    <t>K1010 09</t>
  </si>
  <si>
    <t>T1010 06</t>
  </si>
  <si>
    <t>Tekući projekt: Rekonstrukcija (preasfaltiranje) prilazne ceste prema starom groblju Lepoglava</t>
  </si>
  <si>
    <t>Tekući projekt: Rekonstrukcija nogostupa u Ulici hrvatskih pavlina (od OŠ do TKIC-a)</t>
  </si>
  <si>
    <t>K1010 10</t>
  </si>
  <si>
    <t>Kapitalni projekt: Nogostup Varaždinska ulica (od Konzuma do DC 35)</t>
  </si>
  <si>
    <t>T1010 08</t>
  </si>
  <si>
    <t>K1010 11</t>
  </si>
  <si>
    <t>Kapitalni projekt: Izgradnja parkirališta i javne rasvjete kod groblja u Lepoglavi</t>
  </si>
  <si>
    <t>K1010 12</t>
  </si>
  <si>
    <t>Kapitalni projekt: Gradska tržnica Lepoglava</t>
  </si>
  <si>
    <t>Tekući projekt: Rekonstrukcija/sanacija memorijalnog groblja Lepoglava</t>
  </si>
  <si>
    <t>K1011 02</t>
  </si>
  <si>
    <t>Kapitalni projekt: Javna rasvjeta - Varaždinska ulica (od Konzuma do DC 35)</t>
  </si>
  <si>
    <t>Kapitalni projekt: Javna rasvjeta - Ulica hrvatskih pavlina u Lepoglavi (dionica Jeles do ugostiteljskog objekta Stara cigla)</t>
  </si>
  <si>
    <t>K1011 03</t>
  </si>
  <si>
    <t>T1014 02</t>
  </si>
  <si>
    <t>Kapitalni projekt: Uređenje zgrade gradske uprave - arhiva</t>
  </si>
  <si>
    <t>Oprema</t>
  </si>
  <si>
    <t>K1014 06</t>
  </si>
  <si>
    <t>Rashodi za dodatna ulaganja na nefinancijskoj imovini</t>
  </si>
  <si>
    <t>Dodatna ulaganja na građevinskim objektima</t>
  </si>
  <si>
    <t>Tekući projekt: Uređenje dječjeg igrališta u Lepoglavi (trg Kralja Tomislava)</t>
  </si>
  <si>
    <t>T1020 05</t>
  </si>
  <si>
    <t>Tekući projekt: Rekonstrukcija nogostupa u Ulici hrvatskih pavlina u Lepoglavi (uz zid kod župnog dvora)</t>
  </si>
  <si>
    <t>K1014 07</t>
  </si>
  <si>
    <t>Kapitalni projekt: Rekonstrukcija odmorišta Selce</t>
  </si>
  <si>
    <t>324</t>
  </si>
  <si>
    <t>T1024 01</t>
  </si>
  <si>
    <t>Pomoći temeljem prijenosa EU sredstava</t>
  </si>
  <si>
    <t>K1012 02</t>
  </si>
  <si>
    <t>UKUPAN DONOS VIŠKA/MANJKA IZ PRETHODNE(IH) GODINE</t>
  </si>
  <si>
    <t>Projekcija</t>
  </si>
  <si>
    <t>2020.</t>
  </si>
  <si>
    <t>19/18</t>
  </si>
  <si>
    <t>20/19</t>
  </si>
  <si>
    <t>2/1</t>
  </si>
  <si>
    <t>3/2</t>
  </si>
  <si>
    <t>2021.</t>
  </si>
  <si>
    <t>Funkcijska</t>
  </si>
  <si>
    <t>21/20</t>
  </si>
  <si>
    <t>Kapitalni projekt: Izgradnja prometnice Mažuranićeva ulica - groblje</t>
  </si>
  <si>
    <t>Kapitalni projekt: Most preko rijeke Bednje - Gusinjak</t>
  </si>
  <si>
    <t>Tekući projekt: Sufinanciranje nastupa OPG-ova na sajmovima i izrada promo-materijala</t>
  </si>
  <si>
    <t>Kapitalni projekt: Uređenje zgrade gradske uprave - energetska obnova</t>
  </si>
  <si>
    <t>K1014 08</t>
  </si>
  <si>
    <t>K1024 03</t>
  </si>
  <si>
    <t xml:space="preserve"> PRORAČUN GRADA LEPOGLAVE ZA  2019. I PROJEKCIJE ZA  2020. I 2021. GODINU</t>
  </si>
  <si>
    <t xml:space="preserve">          Proračun Grada Lepoglave  za 2019. godinu i projekcije za 2020. i 2021. godinu (u daljnjem tekstu: Proračun) sastoji se od:</t>
  </si>
  <si>
    <t>17/16</t>
  </si>
  <si>
    <t>18/17</t>
  </si>
  <si>
    <t>4/3</t>
  </si>
  <si>
    <t>5/4</t>
  </si>
  <si>
    <t>2017.</t>
  </si>
  <si>
    <t>Ostvarenje</t>
  </si>
  <si>
    <t xml:space="preserve">Ostvarenje </t>
  </si>
  <si>
    <t>Pomoći proračunu iz drugih proračuna - vrtić</t>
  </si>
  <si>
    <t>Kapitalni projekt: Oborinska odvodnja i nogostup u Kameničkom Vrhovcu</t>
  </si>
  <si>
    <t>Tekući projekt: Program podizanja kvalitete života</t>
  </si>
  <si>
    <t>1035</t>
  </si>
  <si>
    <t>A1035 01</t>
  </si>
  <si>
    <t>Program: Poticajne mjere za mlade obitelji</t>
  </si>
  <si>
    <t>T1024 02</t>
  </si>
  <si>
    <t>Tekući projekt:  Objekti uz sportske građevine</t>
  </si>
  <si>
    <t>Kapitalni projekt: Rekonstrukcija veliko-nogometnog igrališta u Lepoglavi - SRC Lepoglava</t>
  </si>
  <si>
    <t>Program: Razvoj infrastrukture širokopojasnog pristupa</t>
  </si>
  <si>
    <t>1036</t>
  </si>
  <si>
    <t xml:space="preserve">Kapitalni projekt: Sufinanciranje troškova pripreme dokumentacije </t>
  </si>
  <si>
    <t>K1036 01</t>
  </si>
  <si>
    <t>Pomoći unutar općeg proračuna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</si>
  <si>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</si>
  <si>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</si>
  <si>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</si>
  <si>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</si>
  <si>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</si>
  <si>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</si>
  <si>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</si>
  <si>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</si>
  <si>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</si>
  <si>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</si>
  <si>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</si>
  <si>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</si>
  <si>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</si>
  <si>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</si>
  <si>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</si>
  <si>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T1010 09</t>
  </si>
  <si>
    <t>Kapitalni projekt: Pristupni put i parkiralište u Zlogonju</t>
  </si>
  <si>
    <t>K1014 02</t>
  </si>
  <si>
    <t xml:space="preserve">Kapitalni projekt: Izgradnja parkirališta u Donjoj Višnjici </t>
  </si>
  <si>
    <t>K1010 02</t>
  </si>
  <si>
    <t>Aktivnost: Oslobođenje plaćanja komunalnog doprinosa sukladno Odluci o komunalnom doprinosu</t>
  </si>
  <si>
    <t>Tekući projekt: Sufinanciranje nabavke opreme</t>
  </si>
  <si>
    <t>K1010 13</t>
  </si>
  <si>
    <t xml:space="preserve">Kapitalni projekt: Izgradnja nogostupa u Žarovnici (od dječjeg vrtića do dječjeg igrališta) </t>
  </si>
  <si>
    <t>Kapitalni projekt: Rekonstrukcija grobne kuće u Lepoglavi i izgradnja nadstrešnice</t>
  </si>
  <si>
    <t>Kapitalni projekt: Izgradnja niskonaponske mreže</t>
  </si>
  <si>
    <t>K1015 03</t>
  </si>
  <si>
    <t>0435</t>
  </si>
  <si>
    <t>Rashodi/izdaci u iznosu od 38.758.884,00 kn raspoređuju se po razdjelima, glavama, proračunskim korisnicima i ostalim korisnicima proračunskih sredstava po ekonomskoj, funkcijskoj i programskoj klasifikaciji te po izvorima financiranja.</t>
  </si>
  <si>
    <t xml:space="preserve">Aktivnost: Projekt unapređenja općeg fizičkog i zdravstvenog statusa djece i mladih, sportaša i rekreativaca </t>
  </si>
  <si>
    <t>A1023 02</t>
  </si>
  <si>
    <t>Lepoglava, 17.12.2018.</t>
  </si>
  <si>
    <t>Klasa: 400-08/18-01/20</t>
  </si>
  <si>
    <t>Ovaj Proračun stupa na snagu 01. siječnja 2019. godine, a bit će objavljen u “Službenom vjesniku Varaždinske županije”.</t>
  </si>
  <si>
    <t>Urbroj: 2186/016-03-18-1</t>
  </si>
  <si>
    <t>Temeljem članka 39. Zakona o proračunu ("Narodne novine" br. 87/08, 136/12 i 15/15), članka 35. Zakona o lokalnoj i područnoj (regionalnoj) samoupravi ("Narodne novine" broj 33/01, 60/01, 129/05, 109/07, 125/08, 36/09, 144/12, 19/13, 137/15 i 123/17), članka 22. Statuta Grada Lepoglave ("Službeni vjesnik Varaždinske županije" broj 6/13, 20/13, 33/13, 31/14 , 6/18, 24/18) i članka 17. i 43. Poslovnika Gradskog vijeća Grada Lepoglave ("Službeni vjesnik Varaždinske županije" broj 20/13, 43/13, 51/13 i 6/18), Gradsko vijeće Grada Lepoglave na 11. sjednici održanoj 17. prosinca 2018.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</si>
</sst>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&quot;-&quot;??_-;_-@_-"/>
    <numFmt numFmtId="165" formatCode="#,##0.0"/>
    <numFmt numFmtId="166" formatCode="0_ ;\-0\ "/>
    <numFmt numFmtId="167" formatCode="_-* #,##0.00_-;\-* #,##0.00_-;_-* &quot;-&quot;??_-;_-@_-"/>
    <numFmt numFmtId="168" formatCode="#,##0_ ;\-#,##0\ "/>
    <numFmt numFmtId="169" formatCode="#,##0.000"/>
    <numFmt numFmtId="170" formatCode="_-* #,##0.000_-;\-* #,##0.000_-;_-* &quot;-&quot;??_-;_-@_-"/>
    <numFmt numFmtId="171" formatCode="#,##0.00_ ;\-#,##0.00\ "/>
  </numFmts>
  <fonts count="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.5"/>
      <name val="Arial"/>
      <family val="2"/>
      <charset val="238"/>
    </font>
    <font>
      <sz val="20"/>
      <name val="Arial"/>
      <family val="2"/>
      <charset val="238"/>
    </font>
    <font>
      <b/>
      <sz val="1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/>
      <diagonal/>
    </border>
  </borders>
  <cellStyleXfs count="10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6" fillId="23" borderId="8">
      <alignment horizontal="center" vertical="top" wrapText="1"/>
    </xf>
    <xf numFmtId="0" fontId="22" fillId="0" borderId="9" applyNumberFormat="0" applyFill="0" applyAlignment="0" applyProtection="0"/>
    <xf numFmtId="0" fontId="23" fillId="24" borderId="0" applyNumberFormat="0" applyBorder="0" applyAlignment="0" applyProtection="0"/>
    <xf numFmtId="0" fontId="24" fillId="0" borderId="0"/>
    <xf numFmtId="0" fontId="1" fillId="0" borderId="0"/>
    <xf numFmtId="0" fontId="1" fillId="20" borderId="1" applyNumberFormat="0" applyFont="0" applyAlignment="0" applyProtection="0"/>
    <xf numFmtId="0" fontId="24" fillId="0" borderId="0"/>
    <xf numFmtId="0" fontId="25" fillId="21" borderId="7" applyNumberFormat="0" applyAlignment="0" applyProtection="0"/>
    <xf numFmtId="4" fontId="26" fillId="24" borderId="10" applyNumberFormat="0" applyProtection="0">
      <alignment vertical="center"/>
    </xf>
    <xf numFmtId="4" fontId="27" fillId="25" borderId="10" applyNumberFormat="0" applyProtection="0">
      <alignment vertical="center"/>
    </xf>
    <xf numFmtId="4" fontId="26" fillId="25" borderId="10" applyNumberFormat="0" applyProtection="0">
      <alignment horizontal="left" vertical="center" indent="1"/>
    </xf>
    <xf numFmtId="0" fontId="26" fillId="25" borderId="10" applyNumberFormat="0" applyProtection="0">
      <alignment horizontal="left" vertical="top" indent="1"/>
    </xf>
    <xf numFmtId="4" fontId="26" fillId="26" borderId="0" applyNumberFormat="0" applyProtection="0">
      <alignment horizontal="left" vertical="center" indent="1"/>
    </xf>
    <xf numFmtId="4" fontId="28" fillId="3" borderId="10" applyNumberFormat="0" applyProtection="0">
      <alignment horizontal="right" vertical="center"/>
    </xf>
    <xf numFmtId="4" fontId="28" fillId="9" borderId="10" applyNumberFormat="0" applyProtection="0">
      <alignment horizontal="right" vertical="center"/>
    </xf>
    <xf numFmtId="4" fontId="28" fillId="17" borderId="10" applyNumberFormat="0" applyProtection="0">
      <alignment horizontal="right" vertical="center"/>
    </xf>
    <xf numFmtId="4" fontId="28" fillId="11" borderId="10" applyNumberFormat="0" applyProtection="0">
      <alignment horizontal="right" vertical="center"/>
    </xf>
    <xf numFmtId="4" fontId="28" fillId="15" borderId="10" applyNumberFormat="0" applyProtection="0">
      <alignment horizontal="right" vertical="center"/>
    </xf>
    <xf numFmtId="4" fontId="28" fillId="19" borderId="10" applyNumberFormat="0" applyProtection="0">
      <alignment horizontal="right" vertical="center"/>
    </xf>
    <xf numFmtId="4" fontId="28" fillId="18" borderId="10" applyNumberFormat="0" applyProtection="0">
      <alignment horizontal="right" vertical="center"/>
    </xf>
    <xf numFmtId="4" fontId="28" fillId="27" borderId="10" applyNumberFormat="0" applyProtection="0">
      <alignment horizontal="right" vertical="center"/>
    </xf>
    <xf numFmtId="4" fontId="28" fillId="10" borderId="10" applyNumberFormat="0" applyProtection="0">
      <alignment horizontal="right" vertical="center"/>
    </xf>
    <xf numFmtId="4" fontId="26" fillId="28" borderId="11" applyNumberFormat="0" applyProtection="0">
      <alignment horizontal="left" vertical="center" indent="1"/>
    </xf>
    <xf numFmtId="4" fontId="28" fillId="29" borderId="0" applyNumberFormat="0" applyProtection="0">
      <alignment horizontal="left" vertical="center" indent="1"/>
    </xf>
    <xf numFmtId="4" fontId="29" fillId="30" borderId="0" applyNumberFormat="0" applyProtection="0">
      <alignment horizontal="left" vertical="center" indent="1"/>
    </xf>
    <xf numFmtId="4" fontId="26" fillId="31" borderId="10" applyNumberFormat="0" applyProtection="0">
      <alignment horizontal="center" vertical="top"/>
    </xf>
    <xf numFmtId="4" fontId="24" fillId="29" borderId="0" applyNumberFormat="0" applyProtection="0">
      <alignment horizontal="left" vertical="center" indent="1"/>
    </xf>
    <xf numFmtId="4" fontId="24" fillId="26" borderId="0" applyNumberFormat="0" applyProtection="0">
      <alignment horizontal="left" vertical="center" indent="1"/>
    </xf>
    <xf numFmtId="0" fontId="6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30" fillId="30" borderId="10" applyNumberFormat="0" applyProtection="0">
      <alignment horizontal="left" vertical="top" indent="1"/>
    </xf>
    <xf numFmtId="0" fontId="6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8" fillId="36" borderId="10" applyNumberFormat="0" applyProtection="0">
      <alignment vertical="center"/>
    </xf>
    <xf numFmtId="4" fontId="31" fillId="36" borderId="10" applyNumberFormat="0" applyProtection="0">
      <alignment vertical="center"/>
    </xf>
    <xf numFmtId="4" fontId="28" fillId="36" borderId="10" applyNumberFormat="0" applyProtection="0">
      <alignment horizontal="left" vertical="center" indent="1"/>
    </xf>
    <xf numFmtId="0" fontId="28" fillId="36" borderId="10" applyNumberFormat="0" applyProtection="0">
      <alignment horizontal="left" vertical="top" indent="1"/>
    </xf>
    <xf numFmtId="4" fontId="32" fillId="29" borderId="10" applyNumberFormat="0" applyProtection="0">
      <alignment horizontal="right" vertical="center"/>
    </xf>
    <xf numFmtId="4" fontId="31" fillId="29" borderId="10" applyNumberFormat="0" applyProtection="0">
      <alignment horizontal="right" vertical="center"/>
    </xf>
    <xf numFmtId="4" fontId="28" fillId="31" borderId="10" applyNumberFormat="0" applyProtection="0">
      <alignment horizontal="left" vertical="center" indent="1"/>
    </xf>
    <xf numFmtId="0" fontId="26" fillId="26" borderId="10" applyNumberFormat="0" applyProtection="0">
      <alignment horizontal="center" vertical="top" wrapText="1"/>
    </xf>
    <xf numFmtId="4" fontId="33" fillId="37" borderId="0" applyNumberFormat="0" applyProtection="0">
      <alignment horizontal="left" vertical="center" indent="1"/>
    </xf>
    <xf numFmtId="4" fontId="34" fillId="29" borderId="10" applyNumberFormat="0" applyProtection="0">
      <alignment horizontal="right" vertical="center"/>
    </xf>
    <xf numFmtId="0" fontId="35" fillId="38" borderId="0"/>
    <xf numFmtId="49" fontId="36" fillId="38" borderId="0"/>
    <xf numFmtId="49" fontId="37" fillId="38" borderId="12"/>
    <xf numFmtId="49" fontId="38" fillId="38" borderId="0"/>
    <xf numFmtId="0" fontId="35" fillId="39" borderId="12">
      <protection locked="0"/>
    </xf>
    <xf numFmtId="0" fontId="35" fillId="38" borderId="0"/>
    <xf numFmtId="0" fontId="39" fillId="40" borderId="0"/>
    <xf numFmtId="0" fontId="39" fillId="41" borderId="0"/>
    <xf numFmtId="0" fontId="39" fillId="42" borderId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9" fontId="39" fillId="38" borderId="0">
      <alignment horizontal="right" vertical="center"/>
    </xf>
    <xf numFmtId="49" fontId="39" fillId="38" borderId="0"/>
  </cellStyleXfs>
  <cellXfs count="357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6" fillId="0" borderId="0" xfId="0" applyFont="1"/>
    <xf numFmtId="0" fontId="3" fillId="0" borderId="0" xfId="0" applyFont="1"/>
    <xf numFmtId="0" fontId="7" fillId="0" borderId="0" xfId="0" applyFont="1"/>
    <xf numFmtId="165" fontId="1" fillId="0" borderId="0" xfId="0" applyNumberFormat="1" applyFont="1"/>
    <xf numFmtId="0" fontId="6" fillId="23" borderId="22" xfId="0" applyFont="1" applyFill="1" applyBorder="1"/>
    <xf numFmtId="164" fontId="6" fillId="23" borderId="22" xfId="0" applyNumberFormat="1" applyFont="1" applyFill="1" applyBorder="1" applyAlignment="1">
      <alignment horizontal="center"/>
    </xf>
    <xf numFmtId="3" fontId="6" fillId="23" borderId="22" xfId="0" applyNumberFormat="1" applyFont="1" applyFill="1" applyBorder="1" applyAlignment="1">
      <alignment horizontal="center"/>
    </xf>
    <xf numFmtId="166" fontId="6" fillId="23" borderId="22" xfId="0" applyNumberFormat="1" applyFont="1" applyFill="1" applyBorder="1" applyAlignment="1">
      <alignment horizontal="center"/>
    </xf>
    <xf numFmtId="166" fontId="6" fillId="23" borderId="22" xfId="0" quotePrefix="1" applyNumberFormat="1" applyFont="1" applyFill="1" applyBorder="1" applyAlignment="1">
      <alignment horizontal="center"/>
    </xf>
    <xf numFmtId="0" fontId="8" fillId="43" borderId="22" xfId="0" applyFont="1" applyFill="1" applyBorder="1"/>
    <xf numFmtId="0" fontId="0" fillId="0" borderId="22" xfId="0" applyBorder="1"/>
    <xf numFmtId="164" fontId="0" fillId="0" borderId="22" xfId="0" applyNumberFormat="1" applyBorder="1"/>
    <xf numFmtId="165" fontId="0" fillId="0" borderId="22" xfId="0" applyNumberFormat="1" applyBorder="1"/>
    <xf numFmtId="0" fontId="8" fillId="0" borderId="0" xfId="0" applyFont="1" applyFill="1"/>
    <xf numFmtId="164" fontId="6" fillId="0" borderId="0" xfId="10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2" fontId="10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0" fontId="0" fillId="0" borderId="0" xfId="0" applyBorder="1"/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5" fontId="0" fillId="0" borderId="0" xfId="0" applyNumberFormat="1" applyBorder="1"/>
    <xf numFmtId="49" fontId="6" fillId="23" borderId="22" xfId="0" applyNumberFormat="1" applyFont="1" applyFill="1" applyBorder="1" applyAlignment="1">
      <alignment horizontal="center"/>
    </xf>
    <xf numFmtId="49" fontId="6" fillId="23" borderId="22" xfId="0" applyNumberFormat="1" applyFont="1" applyFill="1" applyBorder="1"/>
    <xf numFmtId="49" fontId="6" fillId="0" borderId="14" xfId="0" applyNumberFormat="1" applyFont="1" applyBorder="1" applyAlignment="1">
      <alignment horizontal="left" wrapText="1"/>
    </xf>
    <xf numFmtId="0" fontId="6" fillId="0" borderId="0" xfId="0" applyFont="1" applyAlignment="1">
      <alignment wrapText="1"/>
    </xf>
    <xf numFmtId="1" fontId="0" fillId="0" borderId="22" xfId="0" applyNumberFormat="1" applyBorder="1"/>
    <xf numFmtId="49" fontId="0" fillId="0" borderId="14" xfId="0" applyNumberFormat="1" applyBorder="1" applyAlignment="1">
      <alignment horizontal="left"/>
    </xf>
    <xf numFmtId="49" fontId="6" fillId="0" borderId="15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67" fontId="6" fillId="0" borderId="0" xfId="100" applyFont="1" applyAlignment="1">
      <alignment wrapText="1"/>
    </xf>
    <xf numFmtId="49" fontId="6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1" fontId="6" fillId="23" borderId="22" xfId="0" quotePrefix="1" applyNumberFormat="1" applyFont="1" applyFill="1" applyBorder="1" applyAlignment="1">
      <alignment horizontal="center"/>
    </xf>
    <xf numFmtId="49" fontId="43" fillId="0" borderId="0" xfId="0" applyNumberFormat="1" applyFont="1" applyAlignment="1"/>
    <xf numFmtId="0" fontId="43" fillId="0" borderId="0" xfId="0" applyFont="1" applyAlignment="1"/>
    <xf numFmtId="49" fontId="45" fillId="0" borderId="0" xfId="0" applyNumberFormat="1" applyFont="1" applyAlignment="1"/>
    <xf numFmtId="0" fontId="45" fillId="0" borderId="0" xfId="0" applyFont="1" applyAlignment="1"/>
    <xf numFmtId="0" fontId="44" fillId="0" borderId="0" xfId="0" applyFont="1" applyAlignment="1">
      <alignment horizontal="justify" wrapText="1"/>
    </xf>
    <xf numFmtId="0" fontId="45" fillId="0" borderId="0" xfId="0" applyFont="1" applyAlignment="1">
      <alignment wrapText="1"/>
    </xf>
    <xf numFmtId="49" fontId="46" fillId="0" borderId="0" xfId="0" applyNumberFormat="1" applyFont="1" applyAlignment="1"/>
    <xf numFmtId="0" fontId="47" fillId="0" borderId="0" xfId="0" applyFont="1" applyAlignment="1"/>
    <xf numFmtId="0" fontId="48" fillId="0" borderId="0" xfId="0" applyFont="1" applyAlignment="1"/>
    <xf numFmtId="49" fontId="43" fillId="23" borderId="16" xfId="0" applyNumberFormat="1" applyFont="1" applyFill="1" applyBorder="1" applyAlignment="1">
      <alignment horizontal="center"/>
    </xf>
    <xf numFmtId="3" fontId="43" fillId="23" borderId="0" xfId="0" applyNumberFormat="1" applyFont="1" applyFill="1" applyAlignment="1">
      <alignment horizontal="center"/>
    </xf>
    <xf numFmtId="49" fontId="50" fillId="43" borderId="18" xfId="0" applyNumberFormat="1" applyFont="1" applyFill="1" applyBorder="1" applyAlignment="1"/>
    <xf numFmtId="49" fontId="50" fillId="43" borderId="0" xfId="0" applyNumberFormat="1" applyFont="1" applyFill="1" applyAlignment="1"/>
    <xf numFmtId="3" fontId="50" fillId="43" borderId="0" xfId="0" applyNumberFormat="1" applyFont="1" applyFill="1" applyAlignment="1"/>
    <xf numFmtId="1" fontId="45" fillId="0" borderId="0" xfId="0" applyNumberFormat="1" applyFont="1" applyAlignment="1"/>
    <xf numFmtId="49" fontId="43" fillId="23" borderId="0" xfId="0" applyNumberFormat="1" applyFont="1" applyFill="1" applyAlignment="1">
      <alignment horizontal="center"/>
    </xf>
    <xf numFmtId="3" fontId="43" fillId="23" borderId="0" xfId="0" applyNumberFormat="1" applyFont="1" applyFill="1" applyAlignment="1">
      <alignment horizontal="center" wrapText="1"/>
    </xf>
    <xf numFmtId="3" fontId="45" fillId="0" borderId="0" xfId="0" applyNumberFormat="1" applyFont="1" applyAlignment="1"/>
    <xf numFmtId="2" fontId="43" fillId="23" borderId="0" xfId="0" applyNumberFormat="1" applyFont="1" applyFill="1" applyAlignment="1">
      <alignment horizontal="left"/>
    </xf>
    <xf numFmtId="2" fontId="43" fillId="23" borderId="0" xfId="0" applyNumberFormat="1" applyFont="1" applyFill="1" applyAlignment="1">
      <alignment horizontal="center"/>
    </xf>
    <xf numFmtId="0" fontId="45" fillId="0" borderId="0" xfId="0" applyFont="1"/>
    <xf numFmtId="2" fontId="51" fillId="0" borderId="0" xfId="0" applyNumberFormat="1" applyFont="1"/>
    <xf numFmtId="0" fontId="5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8" fillId="43" borderId="22" xfId="0" applyFont="1" applyFill="1" applyBorder="1" applyAlignment="1">
      <alignment vertical="center"/>
    </xf>
    <xf numFmtId="164" fontId="8" fillId="43" borderId="22" xfId="0" applyNumberFormat="1" applyFont="1" applyFill="1" applyBorder="1" applyAlignment="1">
      <alignment vertical="center"/>
    </xf>
    <xf numFmtId="165" fontId="8" fillId="43" borderId="22" xfId="0" applyNumberFormat="1" applyFont="1" applyFill="1" applyBorder="1" applyAlignment="1">
      <alignment vertical="center"/>
    </xf>
    <xf numFmtId="49" fontId="6" fillId="0" borderId="14" xfId="0" applyNumberFormat="1" applyFont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left" vertical="center" wrapText="1"/>
    </xf>
    <xf numFmtId="1" fontId="6" fillId="0" borderId="22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1" fontId="6" fillId="0" borderId="22" xfId="0" applyNumberFormat="1" applyFont="1" applyBorder="1" applyAlignment="1">
      <alignment horizontal="left" vertical="top" wrapText="1"/>
    </xf>
    <xf numFmtId="0" fontId="6" fillId="0" borderId="14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4" fillId="0" borderId="14" xfId="0" applyNumberFormat="1" applyFont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6" fillId="0" borderId="22" xfId="0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8" fillId="43" borderId="14" xfId="0" applyNumberFormat="1" applyFont="1" applyFill="1" applyBorder="1" applyAlignment="1">
      <alignment horizontal="left" vertical="center"/>
    </xf>
    <xf numFmtId="1" fontId="8" fillId="43" borderId="22" xfId="0" applyNumberFormat="1" applyFont="1" applyFill="1" applyBorder="1" applyAlignment="1">
      <alignment vertical="center"/>
    </xf>
    <xf numFmtId="168" fontId="8" fillId="43" borderId="22" xfId="0" applyNumberFormat="1" applyFont="1" applyFill="1" applyBorder="1" applyAlignment="1">
      <alignment vertical="center"/>
    </xf>
    <xf numFmtId="165" fontId="8" fillId="43" borderId="2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6" fillId="0" borderId="22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horizontal="right" vertical="top" wrapText="1"/>
    </xf>
    <xf numFmtId="4" fontId="6" fillId="0" borderId="22" xfId="10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vertical="center" wrapText="1"/>
    </xf>
    <xf numFmtId="4" fontId="6" fillId="0" borderId="22" xfId="100" applyNumberFormat="1" applyFont="1" applyFill="1" applyBorder="1" applyAlignment="1">
      <alignment vertical="center" wrapText="1"/>
    </xf>
    <xf numFmtId="4" fontId="6" fillId="0" borderId="22" xfId="0" applyNumberFormat="1" applyFont="1" applyFill="1" applyBorder="1" applyAlignment="1">
      <alignment vertical="top" wrapText="1"/>
    </xf>
    <xf numFmtId="0" fontId="6" fillId="0" borderId="14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" fontId="6" fillId="0" borderId="22" xfId="100" applyNumberFormat="1" applyFont="1" applyFill="1" applyBorder="1" applyAlignment="1">
      <alignment vertical="top" wrapText="1"/>
    </xf>
    <xf numFmtId="165" fontId="6" fillId="0" borderId="22" xfId="0" applyNumberFormat="1" applyFont="1" applyFill="1" applyBorder="1" applyAlignment="1">
      <alignment horizontal="right" vertical="top"/>
    </xf>
    <xf numFmtId="0" fontId="43" fillId="0" borderId="0" xfId="0" applyFont="1" applyAlignment="1">
      <alignment vertical="top" wrapText="1"/>
    </xf>
    <xf numFmtId="0" fontId="45" fillId="0" borderId="0" xfId="0" applyFont="1" applyAlignment="1">
      <alignment vertical="center"/>
    </xf>
    <xf numFmtId="1" fontId="43" fillId="0" borderId="23" xfId="0" applyNumberFormat="1" applyFont="1" applyBorder="1" applyAlignment="1">
      <alignment vertical="top" wrapText="1"/>
    </xf>
    <xf numFmtId="49" fontId="43" fillId="0" borderId="23" xfId="0" applyNumberFormat="1" applyFont="1" applyBorder="1" applyAlignment="1">
      <alignment vertical="top"/>
    </xf>
    <xf numFmtId="3" fontId="43" fillId="0" borderId="23" xfId="0" applyNumberFormat="1" applyFont="1" applyBorder="1" applyAlignment="1">
      <alignment vertical="top" wrapText="1"/>
    </xf>
    <xf numFmtId="0" fontId="45" fillId="0" borderId="0" xfId="0" applyFont="1" applyFill="1" applyAlignment="1">
      <alignment vertical="top"/>
    </xf>
    <xf numFmtId="0" fontId="45" fillId="0" borderId="0" xfId="0" applyFont="1" applyAlignment="1">
      <alignment vertical="top"/>
    </xf>
    <xf numFmtId="1" fontId="43" fillId="0" borderId="23" xfId="0" applyNumberFormat="1" applyFont="1" applyBorder="1" applyAlignment="1">
      <alignment vertical="center" wrapText="1"/>
    </xf>
    <xf numFmtId="49" fontId="43" fillId="0" borderId="23" xfId="0" applyNumberFormat="1" applyFont="1" applyBorder="1" applyAlignment="1">
      <alignment vertical="center"/>
    </xf>
    <xf numFmtId="3" fontId="43" fillId="0" borderId="23" xfId="0" applyNumberFormat="1" applyFont="1" applyBorder="1" applyAlignment="1">
      <alignment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49" fontId="43" fillId="0" borderId="23" xfId="0" applyNumberFormat="1" applyFont="1" applyBorder="1" applyAlignment="1">
      <alignment vertical="center" wrapText="1"/>
    </xf>
    <xf numFmtId="0" fontId="45" fillId="0" borderId="0" xfId="0" applyFont="1" applyFill="1" applyAlignment="1">
      <alignment vertical="center"/>
    </xf>
    <xf numFmtId="1" fontId="43" fillId="0" borderId="23" xfId="0" applyNumberFormat="1" applyFont="1" applyFill="1" applyBorder="1" applyAlignment="1">
      <alignment vertical="center"/>
    </xf>
    <xf numFmtId="49" fontId="43" fillId="0" borderId="23" xfId="0" applyNumberFormat="1" applyFont="1" applyFill="1" applyBorder="1" applyAlignment="1">
      <alignment vertical="center"/>
    </xf>
    <xf numFmtId="3" fontId="43" fillId="0" borderId="23" xfId="0" applyNumberFormat="1" applyFont="1" applyFill="1" applyBorder="1" applyAlignment="1">
      <alignment vertical="center"/>
    </xf>
    <xf numFmtId="0" fontId="43" fillId="0" borderId="0" xfId="0" applyFont="1" applyFill="1" applyAlignment="1">
      <alignment vertical="center" wrapText="1"/>
    </xf>
    <xf numFmtId="0" fontId="43" fillId="0" borderId="23" xfId="0" applyFont="1" applyFill="1" applyBorder="1" applyAlignment="1">
      <alignment horizontal="left" vertical="center"/>
    </xf>
    <xf numFmtId="3" fontId="43" fillId="0" borderId="23" xfId="0" applyNumberFormat="1" applyFont="1" applyFill="1" applyBorder="1" applyAlignment="1">
      <alignment vertical="center" wrapText="1"/>
    </xf>
    <xf numFmtId="49" fontId="43" fillId="0" borderId="0" xfId="0" applyNumberFormat="1" applyFont="1" applyFill="1" applyAlignment="1"/>
    <xf numFmtId="1" fontId="43" fillId="0" borderId="23" xfId="0" applyNumberFormat="1" applyFont="1" applyFill="1" applyBorder="1" applyAlignment="1">
      <alignment vertical="center" wrapText="1"/>
    </xf>
    <xf numFmtId="3" fontId="43" fillId="0" borderId="23" xfId="0" applyNumberFormat="1" applyFont="1" applyFill="1" applyBorder="1" applyAlignment="1">
      <alignment horizontal="right" vertical="center" wrapText="1"/>
    </xf>
    <xf numFmtId="3" fontId="6" fillId="0" borderId="23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vertical="top" wrapText="1"/>
    </xf>
    <xf numFmtId="49" fontId="6" fillId="0" borderId="23" xfId="0" applyNumberFormat="1" applyFont="1" applyFill="1" applyBorder="1" applyAlignment="1">
      <alignment vertical="center"/>
    </xf>
    <xf numFmtId="0" fontId="6" fillId="0" borderId="24" xfId="0" applyFont="1" applyFill="1" applyBorder="1" applyAlignment="1">
      <alignment vertical="center" wrapText="1"/>
    </xf>
    <xf numFmtId="3" fontId="6" fillId="0" borderId="2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 wrapText="1"/>
    </xf>
    <xf numFmtId="0" fontId="6" fillId="0" borderId="14" xfId="0" applyNumberFormat="1" applyFont="1" applyFill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left" vertical="top" wrapText="1"/>
    </xf>
    <xf numFmtId="3" fontId="53" fillId="0" borderId="0" xfId="0" applyNumberFormat="1" applyFont="1" applyFill="1" applyAlignment="1"/>
    <xf numFmtId="4" fontId="6" fillId="0" borderId="22" xfId="100" applyNumberFormat="1" applyFont="1" applyFill="1" applyBorder="1" applyAlignment="1">
      <alignment horizontal="right" vertical="top" wrapText="1"/>
    </xf>
    <xf numFmtId="1" fontId="6" fillId="0" borderId="22" xfId="0" applyNumberFormat="1" applyFont="1" applyFill="1" applyBorder="1" applyAlignment="1">
      <alignment horizontal="left" vertical="center" wrapText="1"/>
    </xf>
    <xf numFmtId="1" fontId="6" fillId="0" borderId="22" xfId="0" applyNumberFormat="1" applyFont="1" applyFill="1" applyBorder="1" applyAlignment="1">
      <alignment horizontal="left" vertical="top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 applyAlignment="1">
      <alignment vertical="top" wrapText="1"/>
    </xf>
    <xf numFmtId="171" fontId="6" fillId="0" borderId="0" xfId="0" applyNumberFormat="1" applyFont="1" applyAlignment="1">
      <alignment vertical="center" wrapText="1"/>
    </xf>
    <xf numFmtId="49" fontId="6" fillId="23" borderId="19" xfId="0" quotePrefix="1" applyNumberFormat="1" applyFont="1" applyFill="1" applyBorder="1" applyAlignment="1">
      <alignment horizontal="center"/>
    </xf>
    <xf numFmtId="1" fontId="43" fillId="44" borderId="23" xfId="0" applyNumberFormat="1" applyFont="1" applyFill="1" applyBorder="1" applyAlignment="1">
      <alignment vertical="center"/>
    </xf>
    <xf numFmtId="49" fontId="43" fillId="44" borderId="23" xfId="0" applyNumberFormat="1" applyFont="1" applyFill="1" applyBorder="1" applyAlignment="1">
      <alignment vertical="center"/>
    </xf>
    <xf numFmtId="0" fontId="43" fillId="44" borderId="23" xfId="0" applyFont="1" applyFill="1" applyBorder="1" applyAlignment="1">
      <alignment vertical="center"/>
    </xf>
    <xf numFmtId="3" fontId="43" fillId="44" borderId="23" xfId="0" applyNumberFormat="1" applyFont="1" applyFill="1" applyBorder="1" applyAlignment="1">
      <alignment vertical="center"/>
    </xf>
    <xf numFmtId="0" fontId="6" fillId="44" borderId="23" xfId="0" applyFont="1" applyFill="1" applyBorder="1" applyAlignment="1">
      <alignment vertical="center"/>
    </xf>
    <xf numFmtId="1" fontId="43" fillId="45" borderId="23" xfId="0" applyNumberFormat="1" applyFont="1" applyFill="1" applyBorder="1" applyAlignment="1">
      <alignment vertical="center"/>
    </xf>
    <xf numFmtId="49" fontId="43" fillId="45" borderId="23" xfId="0" applyNumberFormat="1" applyFont="1" applyFill="1" applyBorder="1" applyAlignment="1">
      <alignment vertical="center"/>
    </xf>
    <xf numFmtId="0" fontId="6" fillId="45" borderId="24" xfId="0" applyFont="1" applyFill="1" applyBorder="1" applyAlignment="1">
      <alignment vertical="center" wrapText="1"/>
    </xf>
    <xf numFmtId="3" fontId="43" fillId="45" borderId="23" xfId="0" applyNumberFormat="1" applyFont="1" applyFill="1" applyBorder="1" applyAlignment="1">
      <alignment vertical="center"/>
    </xf>
    <xf numFmtId="1" fontId="43" fillId="46" borderId="23" xfId="0" applyNumberFormat="1" applyFont="1" applyFill="1" applyBorder="1" applyAlignment="1">
      <alignment vertical="top"/>
    </xf>
    <xf numFmtId="49" fontId="43" fillId="46" borderId="23" xfId="0" applyNumberFormat="1" applyFont="1" applyFill="1" applyBorder="1" applyAlignment="1">
      <alignment vertical="top"/>
    </xf>
    <xf numFmtId="49" fontId="43" fillId="46" borderId="23" xfId="0" quotePrefix="1" applyNumberFormat="1" applyFont="1" applyFill="1" applyBorder="1" applyAlignment="1">
      <alignment vertical="top"/>
    </xf>
    <xf numFmtId="0" fontId="6" fillId="46" borderId="24" xfId="0" applyFont="1" applyFill="1" applyBorder="1" applyAlignment="1">
      <alignment vertical="top" wrapText="1"/>
    </xf>
    <xf numFmtId="3" fontId="43" fillId="46" borderId="23" xfId="0" applyNumberFormat="1" applyFont="1" applyFill="1" applyBorder="1" applyAlignment="1">
      <alignment vertical="top"/>
    </xf>
    <xf numFmtId="3" fontId="49" fillId="46" borderId="20" xfId="0" applyNumberFormat="1" applyFont="1" applyFill="1" applyBorder="1" applyAlignment="1">
      <alignment horizontal="center" vertical="center" wrapText="1"/>
    </xf>
    <xf numFmtId="3" fontId="49" fillId="45" borderId="0" xfId="0" applyNumberFormat="1" applyFont="1" applyFill="1" applyAlignment="1">
      <alignment horizontal="center" wrapText="1"/>
    </xf>
    <xf numFmtId="49" fontId="43" fillId="47" borderId="18" xfId="0" applyNumberFormat="1" applyFont="1" applyFill="1" applyBorder="1" applyAlignment="1">
      <alignment horizontal="center"/>
    </xf>
    <xf numFmtId="49" fontId="6" fillId="45" borderId="23" xfId="0" applyNumberFormat="1" applyFont="1" applyFill="1" applyBorder="1" applyAlignment="1">
      <alignment vertical="center"/>
    </xf>
    <xf numFmtId="0" fontId="43" fillId="45" borderId="24" xfId="0" applyFont="1" applyFill="1" applyBorder="1" applyAlignment="1">
      <alignment vertical="center" wrapText="1"/>
    </xf>
    <xf numFmtId="1" fontId="43" fillId="45" borderId="23" xfId="0" applyNumberFormat="1" applyFont="1" applyFill="1" applyBorder="1" applyAlignment="1">
      <alignment vertical="top"/>
    </xf>
    <xf numFmtId="49" fontId="6" fillId="45" borderId="23" xfId="0" applyNumberFormat="1" applyFont="1" applyFill="1" applyBorder="1" applyAlignment="1">
      <alignment vertical="top"/>
    </xf>
    <xf numFmtId="0" fontId="6" fillId="45" borderId="24" xfId="0" applyFont="1" applyFill="1" applyBorder="1" applyAlignment="1">
      <alignment vertical="top" wrapText="1"/>
    </xf>
    <xf numFmtId="3" fontId="43" fillId="45" borderId="23" xfId="0" applyNumberFormat="1" applyFont="1" applyFill="1" applyBorder="1" applyAlignment="1">
      <alignment vertical="top"/>
    </xf>
    <xf numFmtId="1" fontId="43" fillId="46" borderId="23" xfId="0" applyNumberFormat="1" applyFont="1" applyFill="1" applyBorder="1" applyAlignment="1">
      <alignment vertical="center"/>
    </xf>
    <xf numFmtId="49" fontId="43" fillId="46" borderId="23" xfId="0" applyNumberFormat="1" applyFont="1" applyFill="1" applyBorder="1" applyAlignment="1">
      <alignment vertical="center"/>
    </xf>
    <xf numFmtId="49" fontId="43" fillId="46" borderId="23" xfId="0" quotePrefix="1" applyNumberFormat="1" applyFont="1" applyFill="1" applyBorder="1" applyAlignment="1">
      <alignment vertical="center"/>
    </xf>
    <xf numFmtId="0" fontId="6" fillId="46" borderId="24" xfId="0" applyFont="1" applyFill="1" applyBorder="1" applyAlignment="1">
      <alignment vertical="center" wrapText="1"/>
    </xf>
    <xf numFmtId="3" fontId="43" fillId="46" borderId="23" xfId="0" applyNumberFormat="1" applyFont="1" applyFill="1" applyBorder="1" applyAlignment="1">
      <alignment vertical="center"/>
    </xf>
    <xf numFmtId="49" fontId="6" fillId="46" borderId="23" xfId="0" quotePrefix="1" applyNumberFormat="1" applyFont="1" applyFill="1" applyBorder="1" applyAlignment="1">
      <alignment vertical="center"/>
    </xf>
    <xf numFmtId="49" fontId="6" fillId="46" borderId="23" xfId="0" applyNumberFormat="1" applyFont="1" applyFill="1" applyBorder="1" applyAlignment="1">
      <alignment vertical="center"/>
    </xf>
    <xf numFmtId="1" fontId="6" fillId="46" borderId="23" xfId="0" applyNumberFormat="1" applyFont="1" applyFill="1" applyBorder="1" applyAlignment="1">
      <alignment vertical="center"/>
    </xf>
    <xf numFmtId="49" fontId="49" fillId="44" borderId="0" xfId="0" applyNumberFormat="1" applyFont="1" applyFill="1" applyAlignment="1">
      <alignment horizontal="center" vertical="center" wrapText="1"/>
    </xf>
    <xf numFmtId="49" fontId="6" fillId="44" borderId="23" xfId="0" applyNumberFormat="1" applyFont="1" applyFill="1" applyBorder="1" applyAlignment="1">
      <alignment vertical="center"/>
    </xf>
    <xf numFmtId="3" fontId="43" fillId="44" borderId="24" xfId="0" applyNumberFormat="1" applyFont="1" applyFill="1" applyBorder="1" applyAlignment="1">
      <alignment vertical="center"/>
    </xf>
    <xf numFmtId="1" fontId="43" fillId="44" borderId="23" xfId="0" applyNumberFormat="1" applyFont="1" applyFill="1" applyBorder="1" applyAlignment="1">
      <alignment vertical="center" wrapText="1"/>
    </xf>
    <xf numFmtId="3" fontId="43" fillId="44" borderId="23" xfId="0" applyNumberFormat="1" applyFont="1" applyFill="1" applyBorder="1" applyAlignment="1">
      <alignment vertical="center" wrapText="1"/>
    </xf>
    <xf numFmtId="0" fontId="6" fillId="44" borderId="0" xfId="0" applyFont="1" applyFill="1"/>
    <xf numFmtId="3" fontId="43" fillId="44" borderId="0" xfId="0" applyNumberFormat="1" applyFont="1" applyFill="1"/>
    <xf numFmtId="0" fontId="43" fillId="44" borderId="0" xfId="0" applyFont="1" applyFill="1"/>
    <xf numFmtId="1" fontId="43" fillId="47" borderId="0" xfId="0" applyNumberFormat="1" applyFont="1" applyFill="1" applyAlignment="1">
      <alignment horizontal="center"/>
    </xf>
    <xf numFmtId="49" fontId="6" fillId="44" borderId="22" xfId="0" applyNumberFormat="1" applyFont="1" applyFill="1" applyBorder="1" applyAlignment="1">
      <alignment horizontal="left" vertical="center"/>
    </xf>
    <xf numFmtId="1" fontId="6" fillId="44" borderId="22" xfId="0" applyNumberFormat="1" applyFont="1" applyFill="1" applyBorder="1" applyAlignment="1">
      <alignment horizontal="left" vertical="center"/>
    </xf>
    <xf numFmtId="0" fontId="6" fillId="44" borderId="22" xfId="0" applyFont="1" applyFill="1" applyBorder="1" applyAlignment="1">
      <alignment vertical="center"/>
    </xf>
    <xf numFmtId="4" fontId="6" fillId="44" borderId="22" xfId="0" applyNumberFormat="1" applyFont="1" applyFill="1" applyBorder="1" applyAlignment="1">
      <alignment horizontal="right" vertical="center"/>
    </xf>
    <xf numFmtId="165" fontId="6" fillId="44" borderId="22" xfId="0" applyNumberFormat="1" applyFont="1" applyFill="1" applyBorder="1" applyAlignment="1">
      <alignment horizontal="right" vertical="center"/>
    </xf>
    <xf numFmtId="49" fontId="1" fillId="44" borderId="14" xfId="0" applyNumberFormat="1" applyFont="1" applyFill="1" applyBorder="1" applyAlignment="1">
      <alignment horizontal="left" vertical="center"/>
    </xf>
    <xf numFmtId="4" fontId="6" fillId="44" borderId="22" xfId="0" applyNumberFormat="1" applyFont="1" applyFill="1" applyBorder="1" applyAlignment="1">
      <alignment vertical="center"/>
    </xf>
    <xf numFmtId="49" fontId="6" fillId="44" borderId="14" xfId="0" applyNumberFormat="1" applyFont="1" applyFill="1" applyBorder="1" applyAlignment="1">
      <alignment horizontal="left" vertical="center"/>
    </xf>
    <xf numFmtId="4" fontId="6" fillId="44" borderId="22" xfId="0" applyNumberFormat="1" applyFont="1" applyFill="1" applyBorder="1" applyAlignment="1">
      <alignment vertical="center" wrapText="1"/>
    </xf>
    <xf numFmtId="4" fontId="6" fillId="44" borderId="22" xfId="100" applyNumberFormat="1" applyFont="1" applyFill="1" applyBorder="1" applyAlignment="1">
      <alignment vertical="center" wrapText="1"/>
    </xf>
    <xf numFmtId="4" fontId="6" fillId="44" borderId="22" xfId="0" applyNumberFormat="1" applyFont="1" applyFill="1" applyBorder="1" applyAlignment="1">
      <alignment vertical="top" wrapText="1"/>
    </xf>
    <xf numFmtId="4" fontId="6" fillId="44" borderId="22" xfId="100" applyNumberFormat="1" applyFont="1" applyFill="1" applyBorder="1" applyAlignment="1">
      <alignment horizontal="right" vertical="center"/>
    </xf>
    <xf numFmtId="1" fontId="6" fillId="47" borderId="0" xfId="0" applyNumberFormat="1" applyFont="1" applyFill="1"/>
    <xf numFmtId="49" fontId="6" fillId="47" borderId="22" xfId="0" applyNumberFormat="1" applyFont="1" applyFill="1" applyBorder="1" applyAlignment="1">
      <alignment horizontal="center"/>
    </xf>
    <xf numFmtId="49" fontId="6" fillId="47" borderId="22" xfId="0" applyNumberFormat="1" applyFont="1" applyFill="1" applyBorder="1"/>
    <xf numFmtId="16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48" borderId="0" xfId="0" applyNumberFormat="1" applyFont="1" applyFill="1" applyAlignment="1"/>
    <xf numFmtId="2" fontId="6" fillId="0" borderId="0" xfId="0" applyNumberFormat="1" applyFont="1" applyFill="1" applyAlignment="1">
      <alignment vertical="center"/>
    </xf>
    <xf numFmtId="0" fontId="6" fillId="0" borderId="22" xfId="0" applyFont="1" applyBorder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4" fontId="0" fillId="0" borderId="22" xfId="0" applyNumberFormat="1" applyFill="1" applyBorder="1"/>
    <xf numFmtId="164" fontId="8" fillId="49" borderId="22" xfId="0" applyNumberFormat="1" applyFont="1" applyFill="1" applyBorder="1" applyAlignment="1">
      <alignment vertical="center"/>
    </xf>
    <xf numFmtId="0" fontId="8" fillId="49" borderId="22" xfId="0" applyFont="1" applyFill="1" applyBorder="1" applyAlignment="1">
      <alignment vertical="center"/>
    </xf>
    <xf numFmtId="165" fontId="8" fillId="49" borderId="22" xfId="0" applyNumberFormat="1" applyFont="1" applyFill="1" applyBorder="1" applyAlignment="1">
      <alignment vertical="center"/>
    </xf>
    <xf numFmtId="3" fontId="6" fillId="23" borderId="0" xfId="0" applyNumberFormat="1" applyFont="1" applyFill="1" applyAlignment="1">
      <alignment horizontal="center"/>
    </xf>
    <xf numFmtId="1" fontId="6" fillId="23" borderId="0" xfId="0" applyNumberFormat="1" applyFont="1" applyFill="1" applyAlignment="1">
      <alignment horizontal="center" vertical="top"/>
    </xf>
    <xf numFmtId="3" fontId="6" fillId="23" borderId="0" xfId="0" applyNumberFormat="1" applyFont="1" applyFill="1" applyAlignment="1">
      <alignment horizontal="center" wrapText="1"/>
    </xf>
    <xf numFmtId="3" fontId="6" fillId="0" borderId="23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" fillId="0" borderId="0" xfId="0" applyNumberFormat="1" applyFont="1" applyFill="1" applyAlignment="1">
      <alignment vertical="center"/>
    </xf>
    <xf numFmtId="3" fontId="43" fillId="0" borderId="0" xfId="0" applyNumberFormat="1" applyFont="1" applyAlignment="1">
      <alignment vertical="center" wrapText="1"/>
    </xf>
    <xf numFmtId="0" fontId="5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/>
    <xf numFmtId="3" fontId="43" fillId="0" borderId="0" xfId="0" applyNumberFormat="1" applyFont="1" applyAlignment="1"/>
    <xf numFmtId="3" fontId="47" fillId="0" borderId="0" xfId="0" applyNumberFormat="1" applyFont="1" applyAlignment="1"/>
    <xf numFmtId="3" fontId="6" fillId="23" borderId="0" xfId="0" applyNumberFormat="1" applyFont="1" applyFill="1" applyAlignment="1">
      <alignment horizontal="center" vertical="top"/>
    </xf>
    <xf numFmtId="3" fontId="6" fillId="23" borderId="19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 vertical="center"/>
    </xf>
    <xf numFmtId="3" fontId="43" fillId="0" borderId="23" xfId="0" applyNumberFormat="1" applyFont="1" applyFill="1" applyBorder="1" applyAlignment="1">
      <alignment vertical="top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top"/>
    </xf>
    <xf numFmtId="1" fontId="6" fillId="0" borderId="22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4" fontId="6" fillId="0" borderId="22" xfId="0" applyNumberFormat="1" applyFont="1" applyFill="1" applyBorder="1" applyAlignment="1">
      <alignment vertical="center"/>
    </xf>
    <xf numFmtId="49" fontId="0" fillId="0" borderId="14" xfId="0" applyNumberFormat="1" applyFill="1" applyBorder="1" applyAlignment="1">
      <alignment horizontal="left"/>
    </xf>
    <xf numFmtId="1" fontId="6" fillId="0" borderId="22" xfId="0" applyNumberFormat="1" applyFont="1" applyFill="1" applyBorder="1" applyAlignment="1">
      <alignment horizontal="left" vertical="center"/>
    </xf>
    <xf numFmtId="4" fontId="6" fillId="0" borderId="27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center"/>
    </xf>
    <xf numFmtId="0" fontId="6" fillId="0" borderId="22" xfId="0" applyFont="1" applyFill="1" applyBorder="1" applyAlignment="1">
      <alignment horizontal="left" vertical="top"/>
    </xf>
    <xf numFmtId="0" fontId="43" fillId="0" borderId="23" xfId="0" applyFont="1" applyFill="1" applyBorder="1" applyAlignment="1">
      <alignment horizontal="left" vertical="top"/>
    </xf>
    <xf numFmtId="170" fontId="6" fillId="23" borderId="0" xfId="100" quotePrefix="1" applyNumberFormat="1" applyFont="1" applyFill="1" applyAlignment="1">
      <alignment horizontal="center" vertical="top"/>
    </xf>
    <xf numFmtId="3" fontId="6" fillId="23" borderId="17" xfId="0" quotePrefix="1" applyNumberFormat="1" applyFont="1" applyFill="1" applyBorder="1" applyAlignment="1">
      <alignment horizontal="center"/>
    </xf>
    <xf numFmtId="3" fontId="8" fillId="43" borderId="0" xfId="0" applyNumberFormat="1" applyFont="1" applyFill="1" applyAlignment="1"/>
    <xf numFmtId="165" fontId="8" fillId="43" borderId="0" xfId="0" applyNumberFormat="1" applyFont="1" applyFill="1" applyAlignment="1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vertical="center" wrapText="1"/>
    </xf>
    <xf numFmtId="165" fontId="6" fillId="23" borderId="22" xfId="0" quotePrefix="1" applyNumberFormat="1" applyFont="1" applyFill="1" applyBorder="1" applyAlignment="1">
      <alignment horizontal="center"/>
    </xf>
    <xf numFmtId="165" fontId="6" fillId="43" borderId="22" xfId="0" applyNumberFormat="1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4" fontId="6" fillId="0" borderId="0" xfId="0" applyNumberFormat="1" applyFont="1" applyFill="1" applyAlignment="1">
      <alignment horizontal="right" vertical="top"/>
    </xf>
    <xf numFmtId="4" fontId="0" fillId="0" borderId="0" xfId="0" applyNumberFormat="1" applyAlignment="1">
      <alignment vertical="center" wrapText="1"/>
    </xf>
    <xf numFmtId="4" fontId="6" fillId="0" borderId="22" xfId="0" applyNumberFormat="1" applyFont="1" applyFill="1" applyBorder="1" applyAlignment="1">
      <alignment horizontal="right" vertical="center"/>
    </xf>
    <xf numFmtId="4" fontId="6" fillId="0" borderId="22" xfId="0" applyNumberFormat="1" applyFont="1" applyFill="1" applyBorder="1" applyAlignment="1">
      <alignment horizontal="right" vertical="top"/>
    </xf>
    <xf numFmtId="4" fontId="6" fillId="0" borderId="0" xfId="0" applyNumberFormat="1" applyFont="1" applyFill="1" applyAlignment="1">
      <alignment vertical="center" wrapText="1"/>
    </xf>
    <xf numFmtId="4" fontId="8" fillId="43" borderId="22" xfId="0" applyNumberFormat="1" applyFont="1" applyFill="1" applyBorder="1" applyAlignment="1">
      <alignment horizontal="right" vertical="center"/>
    </xf>
    <xf numFmtId="4" fontId="6" fillId="0" borderId="27" xfId="10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 wrapText="1"/>
    </xf>
    <xf numFmtId="0" fontId="43" fillId="0" borderId="0" xfId="0" applyFont="1" applyFill="1" applyAlignment="1">
      <alignment horizontal="right" vertical="center" wrapText="1"/>
    </xf>
    <xf numFmtId="0" fontId="0" fillId="0" borderId="28" xfId="0" applyFont="1" applyBorder="1" applyAlignment="1">
      <alignment horizontal="right" vertical="center" wrapText="1"/>
    </xf>
    <xf numFmtId="0" fontId="0" fillId="0" borderId="0" xfId="0" applyFont="1" applyFill="1" applyAlignment="1">
      <alignment horizontal="right" vertical="top"/>
    </xf>
    <xf numFmtId="4" fontId="6" fillId="0" borderId="0" xfId="0" applyNumberFormat="1" applyFont="1" applyFill="1" applyAlignment="1">
      <alignment vertical="top" wrapText="1"/>
    </xf>
    <xf numFmtId="0" fontId="0" fillId="0" borderId="0" xfId="0" applyFont="1" applyAlignment="1">
      <alignment horizontal="left" vertical="center"/>
    </xf>
    <xf numFmtId="4" fontId="6" fillId="0" borderId="27" xfId="0" applyNumberFormat="1" applyFont="1" applyFill="1" applyBorder="1" applyAlignment="1">
      <alignment vertical="top"/>
    </xf>
    <xf numFmtId="49" fontId="6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/>
    <xf numFmtId="49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1" fontId="43" fillId="0" borderId="23" xfId="0" applyNumberFormat="1" applyFont="1" applyFill="1" applyBorder="1" applyAlignment="1">
      <alignment vertical="top" wrapText="1"/>
    </xf>
    <xf numFmtId="0" fontId="6" fillId="45" borderId="2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4" fontId="0" fillId="0" borderId="0" xfId="0" applyNumberFormat="1" applyAlignment="1">
      <alignment vertical="center"/>
    </xf>
    <xf numFmtId="49" fontId="6" fillId="0" borderId="14" xfId="0" applyNumberFormat="1" applyFont="1" applyFill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4" fontId="6" fillId="0" borderId="22" xfId="0" applyNumberFormat="1" applyFont="1" applyFill="1" applyBorder="1" applyAlignment="1">
      <alignment vertical="top"/>
    </xf>
    <xf numFmtId="0" fontId="43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3" fontId="6" fillId="23" borderId="0" xfId="0" applyNumberFormat="1" applyFont="1" applyFill="1" applyAlignment="1">
      <alignment horizontal="right"/>
    </xf>
    <xf numFmtId="170" fontId="6" fillId="23" borderId="0" xfId="100" quotePrefix="1" applyNumberFormat="1" applyFont="1" applyFill="1" applyAlignment="1">
      <alignment horizontal="right" vertical="top"/>
    </xf>
    <xf numFmtId="49" fontId="6" fillId="23" borderId="19" xfId="0" quotePrefix="1" applyNumberFormat="1" applyFont="1" applyFill="1" applyBorder="1" applyAlignment="1">
      <alignment horizontal="right"/>
    </xf>
    <xf numFmtId="165" fontId="8" fillId="43" borderId="0" xfId="0" applyNumberFormat="1" applyFont="1" applyFill="1" applyAlignment="1">
      <alignment horizontal="right"/>
    </xf>
    <xf numFmtId="0" fontId="43" fillId="0" borderId="0" xfId="0" applyFont="1" applyAlignment="1">
      <alignment horizontal="right" vertical="center" wrapText="1"/>
    </xf>
    <xf numFmtId="3" fontId="6" fillId="23" borderId="0" xfId="0" applyNumberFormat="1" applyFont="1" applyFill="1" applyAlignment="1">
      <alignment horizontal="right"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5" fontId="43" fillId="44" borderId="23" xfId="0" applyNumberFormat="1" applyFont="1" applyFill="1" applyBorder="1" applyAlignment="1">
      <alignment vertical="center"/>
    </xf>
    <xf numFmtId="165" fontId="43" fillId="44" borderId="23" xfId="0" applyNumberFormat="1" applyFont="1" applyFill="1" applyBorder="1" applyAlignment="1">
      <alignment horizontal="right" vertical="center"/>
    </xf>
    <xf numFmtId="165" fontId="43" fillId="46" borderId="23" xfId="0" applyNumberFormat="1" applyFont="1" applyFill="1" applyBorder="1" applyAlignment="1">
      <alignment vertical="top"/>
    </xf>
    <xf numFmtId="165" fontId="43" fillId="46" borderId="23" xfId="0" applyNumberFormat="1" applyFont="1" applyFill="1" applyBorder="1" applyAlignment="1">
      <alignment horizontal="right" vertical="top"/>
    </xf>
    <xf numFmtId="165" fontId="43" fillId="45" borderId="23" xfId="0" applyNumberFormat="1" applyFont="1" applyFill="1" applyBorder="1" applyAlignment="1">
      <alignment vertical="center"/>
    </xf>
    <xf numFmtId="165" fontId="43" fillId="45" borderId="23" xfId="0" applyNumberFormat="1" applyFont="1" applyFill="1" applyBorder="1" applyAlignment="1">
      <alignment horizontal="right" vertical="center"/>
    </xf>
    <xf numFmtId="165" fontId="43" fillId="0" borderId="23" xfId="0" applyNumberFormat="1" applyFont="1" applyFill="1" applyBorder="1" applyAlignment="1">
      <alignment vertical="center"/>
    </xf>
    <xf numFmtId="165" fontId="43" fillId="0" borderId="23" xfId="0" applyNumberFormat="1" applyFont="1" applyFill="1" applyBorder="1" applyAlignment="1">
      <alignment horizontal="right" vertical="center"/>
    </xf>
    <xf numFmtId="165" fontId="43" fillId="0" borderId="23" xfId="0" applyNumberFormat="1" applyFont="1" applyBorder="1" applyAlignment="1">
      <alignment horizontal="right" vertical="center" wrapText="1"/>
    </xf>
    <xf numFmtId="165" fontId="43" fillId="0" borderId="23" xfId="0" applyNumberFormat="1" applyFont="1" applyFill="1" applyBorder="1" applyAlignment="1">
      <alignment horizontal="right" vertical="center" wrapText="1"/>
    </xf>
    <xf numFmtId="165" fontId="43" fillId="0" borderId="23" xfId="0" applyNumberFormat="1" applyFont="1" applyBorder="1" applyAlignment="1">
      <alignment vertical="center" wrapText="1"/>
    </xf>
    <xf numFmtId="165" fontId="43" fillId="0" borderId="23" xfId="0" applyNumberFormat="1" applyFont="1" applyBorder="1" applyAlignment="1">
      <alignment vertical="top" wrapText="1"/>
    </xf>
    <xf numFmtId="165" fontId="43" fillId="0" borderId="23" xfId="0" applyNumberFormat="1" applyFont="1" applyBorder="1" applyAlignment="1">
      <alignment horizontal="right" vertical="top" wrapText="1"/>
    </xf>
    <xf numFmtId="165" fontId="43" fillId="45" borderId="23" xfId="0" applyNumberFormat="1" applyFont="1" applyFill="1" applyBorder="1" applyAlignment="1">
      <alignment vertical="top"/>
    </xf>
    <xf numFmtId="165" fontId="43" fillId="45" borderId="23" xfId="0" applyNumberFormat="1" applyFont="1" applyFill="1" applyBorder="1" applyAlignment="1">
      <alignment horizontal="right" vertical="top"/>
    </xf>
    <xf numFmtId="165" fontId="43" fillId="0" borderId="23" xfId="0" applyNumberFormat="1" applyFont="1" applyFill="1" applyBorder="1" applyAlignment="1">
      <alignment vertical="top" wrapText="1"/>
    </xf>
    <xf numFmtId="165" fontId="43" fillId="0" borderId="23" xfId="0" applyNumberFormat="1" applyFont="1" applyFill="1" applyBorder="1" applyAlignment="1">
      <alignment horizontal="right" vertical="top" wrapText="1"/>
    </xf>
    <xf numFmtId="165" fontId="6" fillId="0" borderId="23" xfId="0" applyNumberFormat="1" applyFont="1" applyBorder="1" applyAlignment="1">
      <alignment horizontal="right" vertical="center" wrapText="1"/>
    </xf>
    <xf numFmtId="165" fontId="43" fillId="0" borderId="23" xfId="0" applyNumberFormat="1" applyFont="1" applyFill="1" applyBorder="1" applyAlignment="1">
      <alignment vertical="center" wrapText="1"/>
    </xf>
    <xf numFmtId="165" fontId="6" fillId="44" borderId="0" xfId="0" applyNumberFormat="1" applyFont="1" applyFill="1" applyAlignment="1"/>
    <xf numFmtId="165" fontId="6" fillId="44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wrapText="1"/>
    </xf>
    <xf numFmtId="165" fontId="6" fillId="0" borderId="0" xfId="0" applyNumberFormat="1" applyFont="1" applyAlignment="1">
      <alignment horizontal="right" vertical="top" wrapText="1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165" fontId="1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top" wrapText="1"/>
    </xf>
    <xf numFmtId="165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49" fontId="6" fillId="23" borderId="22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49" fontId="43" fillId="23" borderId="21" xfId="0" applyNumberFormat="1" applyFont="1" applyFill="1" applyBorder="1" applyAlignment="1">
      <alignment horizontal="center"/>
    </xf>
    <xf numFmtId="0" fontId="45" fillId="0" borderId="17" xfId="0" applyFont="1" applyBorder="1"/>
    <xf numFmtId="0" fontId="45" fillId="0" borderId="19" xfId="0" applyFont="1" applyBorder="1"/>
    <xf numFmtId="49" fontId="6" fillId="23" borderId="16" xfId="0" applyNumberFormat="1" applyFont="1" applyFill="1" applyBorder="1" applyAlignment="1">
      <alignment horizontal="center" vertical="top"/>
    </xf>
    <xf numFmtId="0" fontId="45" fillId="0" borderId="16" xfId="0" applyFont="1" applyBorder="1" applyAlignment="1">
      <alignment vertical="top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9" fontId="3" fillId="0" borderId="0" xfId="0" applyNumberFormat="1" applyFont="1" applyAlignment="1">
      <alignment horizontal="center"/>
    </xf>
  </cellXfs>
  <cellStyles count="10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KeyStyle" xfId="35"/>
    <cellStyle name="Linked Cell" xfId="36"/>
    <cellStyle name="Neutral" xfId="37"/>
    <cellStyle name="Normal_F3_Funkcije" xfId="38"/>
    <cellStyle name="Normalno" xfId="0" builtinId="0"/>
    <cellStyle name="Normalno 2" xfId="39"/>
    <cellStyle name="Note" xfId="40"/>
    <cellStyle name="Obično_B_E4_GFS4 stipe" xfId="41"/>
    <cellStyle name="Output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 2" xfId="64"/>
    <cellStyle name="SAPBEXHLevel0_CGG knjiga" xfId="65"/>
    <cellStyle name="SAPBEXHLevel0X" xfId="66"/>
    <cellStyle name="SAPBEXHLevel1" xfId="67"/>
    <cellStyle name="SAPBEXHLevel1 2" xfId="68"/>
    <cellStyle name="SAPBEXHLevel1_CGG knjiga" xfId="69"/>
    <cellStyle name="SAPBEXHLevel1X" xfId="70"/>
    <cellStyle name="SAPBEXHLevel2" xfId="71"/>
    <cellStyle name="SAPBEXHLevel2 2" xfId="72"/>
    <cellStyle name="SAPBEXHLevel2_LG i DP rashodi 2013-2015" xfId="73"/>
    <cellStyle name="SAPBEXHLevel2X" xfId="74"/>
    <cellStyle name="SAPBEXHLevel3" xfId="75"/>
    <cellStyle name="SAPBEXHLevel3X" xfId="76"/>
    <cellStyle name="SAPBEXinputData" xfId="77"/>
    <cellStyle name="SAPBEXresData" xfId="78"/>
    <cellStyle name="SAPBEXresDataEmph" xfId="79"/>
    <cellStyle name="SAPBEXresItem" xfId="80"/>
    <cellStyle name="SAPBEXresItemX" xfId="81"/>
    <cellStyle name="SAPBEXstdData" xfId="82"/>
    <cellStyle name="SAPBEXstdDataEmph" xfId="83"/>
    <cellStyle name="SAPBEXstdItem" xfId="84"/>
    <cellStyle name="SAPBEXstdItemX" xfId="85"/>
    <cellStyle name="SAPBEXtitle" xfId="86"/>
    <cellStyle name="SAPBEXundefined" xfId="87"/>
    <cellStyle name="SEM-BPS-data" xfId="88"/>
    <cellStyle name="SEM-BPS-head" xfId="89"/>
    <cellStyle name="SEM-BPS-headdata" xfId="90"/>
    <cellStyle name="SEM-BPS-headkey" xfId="91"/>
    <cellStyle name="SEM-BPS-input-on" xfId="92"/>
    <cellStyle name="SEM-BPS-key" xfId="93"/>
    <cellStyle name="SEM-BPS-sub1" xfId="94"/>
    <cellStyle name="SEM-BPS-sub2" xfId="95"/>
    <cellStyle name="SEM-BPS-total" xfId="96"/>
    <cellStyle name="Title" xfId="97"/>
    <cellStyle name="Total" xfId="98"/>
    <cellStyle name="Warning Text" xfId="99"/>
    <cellStyle name="Zarez" xfId="100" builtinId="3"/>
    <cellStyle name="Zarez 2" xfId="101"/>
    <cellStyle name="ZYPLAN0507" xfId="102"/>
    <cellStyle name="zyRazdjel" xfId="103"/>
  </cellStyles>
  <dxfs count="0"/>
  <tableStyles count="0" defaultTableStyle="TableStyleMedium2" defaultPivotStyle="PivotStyleLight16"/>
  <colors>
    <mruColors>
      <color rgb="FFF0F28A"/>
      <color rgb="FFFF3399"/>
      <color rgb="FFFF5050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3"/>
  <sheetViews>
    <sheetView tabSelected="1" zoomScaleNormal="100" zoomScaleSheetLayoutView="85" workbookViewId="0">
      <selection activeCell="H3" sqref="H3:R3"/>
    </sheetView>
  </sheetViews>
  <sheetFormatPr defaultRowHeight="12.75" x14ac:dyDescent="0.2"/>
  <cols>
    <col min="1" max="1" width="2.28515625" style="1" customWidth="1"/>
    <col min="2" max="7" width="2.28515625" style="2" customWidth="1"/>
    <col min="9" max="9" width="42" customWidth="1"/>
    <col min="10" max="12" width="15.7109375" style="3" customWidth="1"/>
    <col min="13" max="13" width="15.7109375" style="4" customWidth="1"/>
    <col min="14" max="14" width="15.7109375" customWidth="1"/>
    <col min="15" max="18" width="10.7109375" customWidth="1"/>
    <col min="19" max="19" width="12.7109375" bestFit="1" customWidth="1"/>
  </cols>
  <sheetData>
    <row r="1" spans="2:25" ht="18" customHeight="1" x14ac:dyDescent="0.2">
      <c r="O1" s="260" t="s">
        <v>0</v>
      </c>
    </row>
    <row r="2" spans="2:25" ht="10.5" customHeight="1" x14ac:dyDescent="0.2"/>
    <row r="3" spans="2:25" ht="66.75" customHeight="1" x14ac:dyDescent="0.2">
      <c r="D3" s="5"/>
      <c r="E3" s="5"/>
      <c r="F3" s="5"/>
      <c r="G3" s="5"/>
      <c r="H3" s="338" t="s">
        <v>609</v>
      </c>
      <c r="I3" s="338"/>
      <c r="J3" s="338"/>
      <c r="K3" s="338"/>
      <c r="L3" s="338"/>
      <c r="M3" s="338"/>
      <c r="N3" s="338"/>
      <c r="O3" s="338"/>
      <c r="P3" s="338"/>
      <c r="Q3" s="338"/>
      <c r="R3" s="338"/>
    </row>
    <row r="4" spans="2:25" ht="15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5" ht="26.25" x14ac:dyDescent="0.4">
      <c r="B5" s="226"/>
      <c r="C5" s="226"/>
      <c r="D5" s="226"/>
      <c r="E5" s="226"/>
      <c r="F5" s="226"/>
      <c r="G5" s="226"/>
      <c r="H5" s="339" t="s">
        <v>551</v>
      </c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226"/>
      <c r="T5" s="226"/>
      <c r="U5" s="226"/>
      <c r="V5" s="226"/>
      <c r="W5" s="226"/>
      <c r="X5" s="226"/>
      <c r="Y5" s="226"/>
    </row>
    <row r="7" spans="2:25" ht="15" x14ac:dyDescent="0.2">
      <c r="B7" s="227"/>
      <c r="C7" s="227"/>
      <c r="D7" s="227"/>
      <c r="E7" s="227"/>
      <c r="F7" s="227"/>
      <c r="G7" s="227"/>
      <c r="H7" s="340" t="s">
        <v>1</v>
      </c>
      <c r="I7" s="340"/>
      <c r="J7" s="340"/>
      <c r="K7" s="340"/>
      <c r="L7" s="340"/>
      <c r="M7" s="340"/>
      <c r="N7" s="340"/>
      <c r="O7" s="340"/>
      <c r="P7" s="340"/>
      <c r="Q7" s="340"/>
      <c r="R7" s="340"/>
    </row>
    <row r="8" spans="2:25" x14ac:dyDescent="0.2">
      <c r="H8" s="6"/>
      <c r="J8" s="7"/>
      <c r="K8" s="7"/>
      <c r="L8" s="7"/>
      <c r="M8" s="8"/>
    </row>
    <row r="9" spans="2:25" s="9" customFormat="1" ht="15.75" customHeight="1" x14ac:dyDescent="0.2">
      <c r="B9" s="228"/>
      <c r="C9" s="228"/>
      <c r="D9" s="228"/>
      <c r="E9" s="228"/>
      <c r="F9" s="228"/>
      <c r="G9" s="228"/>
      <c r="H9" s="341" t="s">
        <v>552</v>
      </c>
      <c r="I9" s="341"/>
      <c r="J9" s="341"/>
      <c r="K9" s="341"/>
      <c r="L9" s="341"/>
      <c r="M9" s="341"/>
      <c r="N9" s="341"/>
      <c r="O9" s="341"/>
      <c r="P9" s="341"/>
      <c r="Q9" s="341"/>
      <c r="R9" s="341"/>
    </row>
    <row r="10" spans="2:25" ht="20.25" x14ac:dyDescent="0.3">
      <c r="H10" s="11" t="s">
        <v>2</v>
      </c>
      <c r="I10" s="10"/>
      <c r="J10" s="7"/>
      <c r="K10" s="7"/>
      <c r="L10" s="7"/>
      <c r="M10" s="8"/>
    </row>
    <row r="11" spans="2:25" x14ac:dyDescent="0.2">
      <c r="I11" s="4"/>
      <c r="M11" s="12"/>
    </row>
    <row r="12" spans="2:25" x14ac:dyDescent="0.2">
      <c r="H12" s="13"/>
      <c r="I12" s="13"/>
      <c r="J12" s="14" t="s">
        <v>558</v>
      </c>
      <c r="K12" s="14" t="s">
        <v>3</v>
      </c>
      <c r="L12" s="14" t="s">
        <v>3</v>
      </c>
      <c r="M12" s="14" t="s">
        <v>536</v>
      </c>
      <c r="N12" s="14" t="s">
        <v>536</v>
      </c>
      <c r="O12" s="15" t="s">
        <v>4</v>
      </c>
      <c r="P12" s="15" t="s">
        <v>4</v>
      </c>
      <c r="Q12" s="15" t="s">
        <v>4</v>
      </c>
      <c r="R12" s="15" t="s">
        <v>4</v>
      </c>
    </row>
    <row r="13" spans="2:25" x14ac:dyDescent="0.2">
      <c r="H13" s="13"/>
      <c r="I13" s="13"/>
      <c r="J13" s="16" t="s">
        <v>557</v>
      </c>
      <c r="K13" s="16" t="s">
        <v>174</v>
      </c>
      <c r="L13" s="16" t="s">
        <v>490</v>
      </c>
      <c r="M13" s="16" t="s">
        <v>537</v>
      </c>
      <c r="N13" s="16" t="s">
        <v>542</v>
      </c>
      <c r="O13" s="47" t="s">
        <v>553</v>
      </c>
      <c r="P13" s="47" t="s">
        <v>554</v>
      </c>
      <c r="Q13" s="47" t="s">
        <v>538</v>
      </c>
      <c r="R13" s="47" t="s">
        <v>539</v>
      </c>
    </row>
    <row r="14" spans="2:25" x14ac:dyDescent="0.2">
      <c r="H14" s="13"/>
      <c r="I14" s="13"/>
      <c r="J14" s="17">
        <v>1</v>
      </c>
      <c r="K14" s="17">
        <v>2</v>
      </c>
      <c r="L14" s="17">
        <v>3</v>
      </c>
      <c r="M14" s="17">
        <v>4</v>
      </c>
      <c r="N14" s="17">
        <v>5</v>
      </c>
      <c r="O14" s="258" t="s">
        <v>540</v>
      </c>
      <c r="P14" s="258" t="s">
        <v>541</v>
      </c>
      <c r="Q14" s="258" t="s">
        <v>555</v>
      </c>
      <c r="R14" s="258" t="s">
        <v>556</v>
      </c>
    </row>
    <row r="15" spans="2:25" ht="25.5" customHeight="1" x14ac:dyDescent="0.2">
      <c r="H15" s="217" t="s">
        <v>5</v>
      </c>
      <c r="I15" s="217"/>
      <c r="J15" s="216"/>
      <c r="K15" s="216"/>
      <c r="L15" s="216"/>
      <c r="M15" s="75"/>
      <c r="N15" s="75"/>
      <c r="O15" s="259"/>
      <c r="P15" s="259"/>
      <c r="Q15" s="259"/>
      <c r="R15" s="259"/>
    </row>
    <row r="16" spans="2:25" ht="20.100000000000001" customHeight="1" x14ac:dyDescent="0.2">
      <c r="H16" s="72">
        <v>6</v>
      </c>
      <c r="I16" s="73" t="s">
        <v>6</v>
      </c>
      <c r="J16" s="97">
        <v>12790420.640000001</v>
      </c>
      <c r="K16" s="97">
        <v>22569015</v>
      </c>
      <c r="L16" s="236">
        <v>29191534</v>
      </c>
      <c r="M16" s="97">
        <v>25039350</v>
      </c>
      <c r="N16" s="236">
        <v>23565000</v>
      </c>
      <c r="O16" s="337">
        <f>AVERAGE(K16/J16)*100</f>
        <v>176.45248452125966</v>
      </c>
      <c r="P16" s="337">
        <f t="shared" ref="P16:R22" si="0">AVERAGE(L16/K16)*100</f>
        <v>129.34341175279471</v>
      </c>
      <c r="Q16" s="337">
        <f t="shared" si="0"/>
        <v>85.776067814730112</v>
      </c>
      <c r="R16" s="337">
        <f t="shared" si="0"/>
        <v>94.111867919894081</v>
      </c>
    </row>
    <row r="17" spans="1:18" ht="20.100000000000001" customHeight="1" x14ac:dyDescent="0.2">
      <c r="H17" s="72">
        <v>7</v>
      </c>
      <c r="I17" s="73" t="s">
        <v>7</v>
      </c>
      <c r="J17" s="97">
        <v>23359.48</v>
      </c>
      <c r="K17" s="97">
        <v>1531560</v>
      </c>
      <c r="L17" s="236">
        <v>1512000</v>
      </c>
      <c r="M17" s="97">
        <v>1012000</v>
      </c>
      <c r="N17" s="236">
        <v>1012000</v>
      </c>
      <c r="O17" s="337">
        <f t="shared" ref="O17:O22" si="1">AVERAGE(K17/J17)*100</f>
        <v>6556.4815655143011</v>
      </c>
      <c r="P17" s="337">
        <f t="shared" si="0"/>
        <v>98.72287079840163</v>
      </c>
      <c r="Q17" s="337">
        <f t="shared" si="0"/>
        <v>66.931216931216937</v>
      </c>
      <c r="R17" s="337">
        <f t="shared" si="0"/>
        <v>100</v>
      </c>
    </row>
    <row r="18" spans="1:18" ht="20.100000000000001" customHeight="1" x14ac:dyDescent="0.2">
      <c r="H18" s="342" t="s">
        <v>479</v>
      </c>
      <c r="I18" s="343"/>
      <c r="J18" s="97">
        <f>SUM(J16:J17)</f>
        <v>12813780.120000001</v>
      </c>
      <c r="K18" s="97">
        <v>24100575</v>
      </c>
      <c r="L18" s="97">
        <f>SUM(L16:L17)</f>
        <v>30703534</v>
      </c>
      <c r="M18" s="97">
        <f t="shared" ref="M18:N18" si="2">SUM(M16:M17)</f>
        <v>26051350</v>
      </c>
      <c r="N18" s="97">
        <f t="shared" si="2"/>
        <v>24577000</v>
      </c>
      <c r="O18" s="337">
        <f t="shared" si="1"/>
        <v>188.08325704280929</v>
      </c>
      <c r="P18" s="337">
        <f t="shared" si="0"/>
        <v>127.39751644929633</v>
      </c>
      <c r="Q18" s="337">
        <f t="shared" si="0"/>
        <v>84.848050390551137</v>
      </c>
      <c r="R18" s="337">
        <f t="shared" si="0"/>
        <v>94.340600391150559</v>
      </c>
    </row>
    <row r="19" spans="1:18" ht="20.100000000000001" customHeight="1" x14ac:dyDescent="0.2">
      <c r="H19" s="72">
        <v>3</v>
      </c>
      <c r="I19" s="73" t="s">
        <v>8</v>
      </c>
      <c r="J19" s="97">
        <v>12594700.029999999</v>
      </c>
      <c r="K19" s="97">
        <v>17002002</v>
      </c>
      <c r="L19" s="236">
        <v>19578634</v>
      </c>
      <c r="M19" s="97">
        <v>17830000</v>
      </c>
      <c r="N19" s="245">
        <v>17748000</v>
      </c>
      <c r="O19" s="337">
        <f t="shared" si="1"/>
        <v>134.99330638682946</v>
      </c>
      <c r="P19" s="337">
        <f t="shared" si="0"/>
        <v>115.15487411423666</v>
      </c>
      <c r="Q19" s="337">
        <f t="shared" si="0"/>
        <v>91.068661889281955</v>
      </c>
      <c r="R19" s="337">
        <f t="shared" si="0"/>
        <v>99.54010095344924</v>
      </c>
    </row>
    <row r="20" spans="1:18" ht="20.100000000000001" customHeight="1" x14ac:dyDescent="0.2">
      <c r="H20" s="72">
        <v>4</v>
      </c>
      <c r="I20" s="73" t="s">
        <v>9</v>
      </c>
      <c r="J20" s="97">
        <v>2037106.21</v>
      </c>
      <c r="K20" s="97">
        <v>4428800</v>
      </c>
      <c r="L20" s="236">
        <v>19180250</v>
      </c>
      <c r="M20" s="97">
        <v>10135000</v>
      </c>
      <c r="N20" s="245">
        <v>8185000</v>
      </c>
      <c r="O20" s="337">
        <f t="shared" si="1"/>
        <v>217.40643557313587</v>
      </c>
      <c r="P20" s="337">
        <f t="shared" si="0"/>
        <v>433.08006683526008</v>
      </c>
      <c r="Q20" s="337">
        <f t="shared" si="0"/>
        <v>52.8408128152657</v>
      </c>
      <c r="R20" s="337">
        <f t="shared" si="0"/>
        <v>80.759743463246181</v>
      </c>
    </row>
    <row r="21" spans="1:18" ht="20.100000000000001" customHeight="1" x14ac:dyDescent="0.2">
      <c r="H21" s="342" t="s">
        <v>479</v>
      </c>
      <c r="I21" s="343"/>
      <c r="J21" s="97">
        <f>SUM(J19:J20)</f>
        <v>14631806.239999998</v>
      </c>
      <c r="K21" s="97">
        <f>SUM(K19:K20)</f>
        <v>21430802</v>
      </c>
      <c r="L21" s="97">
        <f>SUM(L19:L20)</f>
        <v>38758884</v>
      </c>
      <c r="M21" s="97">
        <f>SUM(M19:M20)</f>
        <v>27965000</v>
      </c>
      <c r="N21" s="97">
        <f>SUM(N19:N20)</f>
        <v>25933000</v>
      </c>
      <c r="O21" s="337">
        <f t="shared" si="1"/>
        <v>146.46723479301625</v>
      </c>
      <c r="P21" s="337">
        <f t="shared" si="0"/>
        <v>180.85596609963548</v>
      </c>
      <c r="Q21" s="337">
        <f t="shared" si="0"/>
        <v>72.15120022547606</v>
      </c>
      <c r="R21" s="337">
        <f t="shared" si="0"/>
        <v>92.733774360808155</v>
      </c>
    </row>
    <row r="22" spans="1:18" ht="20.100000000000001" customHeight="1" x14ac:dyDescent="0.2">
      <c r="H22" s="72"/>
      <c r="I22" s="73" t="s">
        <v>481</v>
      </c>
      <c r="J22" s="99">
        <f>J18-J21</f>
        <v>-1818026.1199999973</v>
      </c>
      <c r="K22" s="99">
        <v>2669773</v>
      </c>
      <c r="L22" s="236">
        <f>L18-L21</f>
        <v>-8055350</v>
      </c>
      <c r="M22" s="236">
        <f t="shared" ref="M22:N22" si="3">M18-M21</f>
        <v>-1913650</v>
      </c>
      <c r="N22" s="236">
        <f t="shared" si="3"/>
        <v>-1356000</v>
      </c>
      <c r="O22" s="337">
        <f t="shared" si="1"/>
        <v>-146.85009036063818</v>
      </c>
      <c r="P22" s="337">
        <f t="shared" si="0"/>
        <v>-301.72415407602074</v>
      </c>
      <c r="Q22" s="337">
        <f t="shared" si="0"/>
        <v>23.756261366669357</v>
      </c>
      <c r="R22" s="337">
        <f t="shared" si="0"/>
        <v>70.859352546181384</v>
      </c>
    </row>
    <row r="23" spans="1:18" ht="12" customHeight="1" x14ac:dyDescent="0.2">
      <c r="H23" s="19"/>
      <c r="I23" s="19"/>
      <c r="J23" s="20"/>
      <c r="K23" s="215"/>
      <c r="L23" s="215"/>
      <c r="M23" s="21"/>
    </row>
    <row r="24" spans="1:18" ht="25.5" customHeight="1" x14ac:dyDescent="0.2">
      <c r="H24" s="217" t="s">
        <v>10</v>
      </c>
      <c r="I24" s="217"/>
      <c r="J24" s="216"/>
      <c r="K24" s="216"/>
      <c r="L24" s="216"/>
      <c r="M24" s="218"/>
      <c r="N24" s="218"/>
      <c r="O24" s="218"/>
      <c r="P24" s="218"/>
      <c r="Q24" s="218"/>
      <c r="R24" s="218"/>
    </row>
    <row r="25" spans="1:18" ht="20.100000000000001" customHeight="1" x14ac:dyDescent="0.2">
      <c r="H25" s="72">
        <v>8</v>
      </c>
      <c r="I25" s="73" t="s">
        <v>11</v>
      </c>
      <c r="J25" s="101">
        <v>0</v>
      </c>
      <c r="K25" s="100">
        <v>0</v>
      </c>
      <c r="L25" s="243">
        <v>7500000</v>
      </c>
      <c r="M25" s="97">
        <v>0</v>
      </c>
      <c r="N25" s="245">
        <v>0</v>
      </c>
      <c r="O25" s="337">
        <v>0</v>
      </c>
      <c r="P25" s="337">
        <v>0</v>
      </c>
      <c r="Q25" s="337">
        <v>0</v>
      </c>
      <c r="R25" s="337">
        <v>0</v>
      </c>
    </row>
    <row r="26" spans="1:18" s="214" customFormat="1" ht="25.5" customHeight="1" x14ac:dyDescent="0.2">
      <c r="A26" s="212"/>
      <c r="B26" s="213"/>
      <c r="C26" s="213"/>
      <c r="D26" s="213"/>
      <c r="E26" s="213"/>
      <c r="F26" s="213"/>
      <c r="G26" s="213"/>
      <c r="H26" s="211">
        <v>5</v>
      </c>
      <c r="I26" s="86" t="s">
        <v>12</v>
      </c>
      <c r="J26" s="102">
        <v>0</v>
      </c>
      <c r="K26" s="106">
        <v>0</v>
      </c>
      <c r="L26" s="244">
        <v>0</v>
      </c>
      <c r="M26" s="98">
        <v>0</v>
      </c>
      <c r="N26" s="244">
        <v>1125000</v>
      </c>
      <c r="O26" s="337">
        <v>0</v>
      </c>
      <c r="P26" s="337">
        <v>0</v>
      </c>
      <c r="Q26" s="337">
        <v>0</v>
      </c>
      <c r="R26" s="337">
        <v>0</v>
      </c>
    </row>
    <row r="27" spans="1:18" ht="20.100000000000001" customHeight="1" x14ac:dyDescent="0.2">
      <c r="H27" s="72"/>
      <c r="I27" s="73" t="s">
        <v>13</v>
      </c>
      <c r="J27" s="101">
        <v>0</v>
      </c>
      <c r="K27" s="100">
        <v>0</v>
      </c>
      <c r="L27" s="245">
        <v>7500000</v>
      </c>
      <c r="M27" s="97">
        <v>0</v>
      </c>
      <c r="N27" s="245">
        <v>1125000</v>
      </c>
      <c r="O27" s="337">
        <v>0</v>
      </c>
      <c r="P27" s="337">
        <v>0</v>
      </c>
      <c r="Q27" s="337">
        <f t="shared" ref="Q27" si="4">AVERAGE(M27/L27)*100</f>
        <v>0</v>
      </c>
      <c r="R27" s="337">
        <v>0</v>
      </c>
    </row>
    <row r="28" spans="1:18" ht="12.75" customHeight="1" x14ac:dyDescent="0.2">
      <c r="H28" s="19"/>
      <c r="I28" s="19"/>
      <c r="J28" s="20"/>
      <c r="K28" s="215"/>
      <c r="L28" s="215"/>
      <c r="M28" s="21"/>
    </row>
    <row r="29" spans="1:18" ht="25.5" customHeight="1" x14ac:dyDescent="0.2">
      <c r="H29" s="217" t="s">
        <v>14</v>
      </c>
      <c r="I29" s="217"/>
      <c r="J29" s="216"/>
      <c r="K29" s="216"/>
      <c r="L29" s="216"/>
      <c r="M29" s="218"/>
      <c r="N29" s="218"/>
      <c r="O29" s="218"/>
      <c r="P29" s="218"/>
      <c r="Q29" s="218"/>
      <c r="R29" s="218"/>
    </row>
    <row r="30" spans="1:18" s="256" customFormat="1" ht="27" customHeight="1" x14ac:dyDescent="0.2">
      <c r="A30" s="212"/>
      <c r="B30" s="213"/>
      <c r="C30" s="213"/>
      <c r="D30" s="213"/>
      <c r="E30" s="213"/>
      <c r="F30" s="213"/>
      <c r="G30" s="213"/>
      <c r="H30" s="246">
        <v>9</v>
      </c>
      <c r="I30" s="85" t="s">
        <v>535</v>
      </c>
      <c r="J30" s="106">
        <v>-851747.08</v>
      </c>
      <c r="K30" s="106">
        <v>-2669773</v>
      </c>
      <c r="L30" s="277">
        <v>4950000</v>
      </c>
      <c r="M30" s="292">
        <v>4394650</v>
      </c>
      <c r="N30" s="237">
        <v>2481000</v>
      </c>
      <c r="O30" s="336">
        <v>313.45</v>
      </c>
      <c r="P30" s="336">
        <v>185.41</v>
      </c>
      <c r="Q30" s="336">
        <f t="shared" ref="Q30:R30" si="5">AVERAGE(M30/L30)*100</f>
        <v>88.780808080808086</v>
      </c>
      <c r="R30" s="336">
        <f t="shared" si="5"/>
        <v>56.455007793567177</v>
      </c>
    </row>
    <row r="31" spans="1:18" ht="12.75" customHeight="1" x14ac:dyDescent="0.2">
      <c r="H31" s="19"/>
      <c r="I31" s="19"/>
      <c r="J31" s="20"/>
      <c r="K31" s="215"/>
      <c r="L31" s="215"/>
      <c r="M31" s="21"/>
    </row>
    <row r="32" spans="1:18" s="22" customFormat="1" ht="25.5" customHeight="1" x14ac:dyDescent="0.2">
      <c r="A32" s="1"/>
      <c r="B32" s="2"/>
      <c r="C32" s="2"/>
      <c r="D32" s="2"/>
      <c r="E32" s="2"/>
      <c r="F32" s="2"/>
      <c r="G32" s="2"/>
      <c r="H32" s="217" t="s">
        <v>16</v>
      </c>
      <c r="I32" s="217"/>
      <c r="J32" s="216"/>
      <c r="K32" s="216"/>
      <c r="L32" s="216"/>
      <c r="M32" s="218"/>
      <c r="N32" s="218"/>
      <c r="O32" s="218"/>
      <c r="P32" s="218"/>
      <c r="Q32" s="218"/>
      <c r="R32" s="218"/>
    </row>
    <row r="33" spans="1:19" ht="20.100000000000001" customHeight="1" x14ac:dyDescent="0.2">
      <c r="H33" s="19"/>
      <c r="I33" s="19"/>
      <c r="J33" s="106">
        <v>-2669773</v>
      </c>
      <c r="K33" s="106">
        <v>0</v>
      </c>
      <c r="L33" s="267">
        <v>4394650</v>
      </c>
      <c r="M33" s="98">
        <v>2481000</v>
      </c>
      <c r="N33" s="244">
        <v>0</v>
      </c>
      <c r="O33" s="336">
        <v>0</v>
      </c>
      <c r="P33" s="336">
        <v>0</v>
      </c>
      <c r="Q33" s="336">
        <f t="shared" ref="Q33" si="6">AVERAGE(M33/L33)*100</f>
        <v>56.455007793567177</v>
      </c>
      <c r="R33" s="336">
        <v>0</v>
      </c>
    </row>
    <row r="34" spans="1:19" ht="15" customHeight="1" x14ac:dyDescent="0.2">
      <c r="J34" s="25"/>
      <c r="K34" s="25"/>
      <c r="L34" s="25"/>
      <c r="M34" s="24"/>
    </row>
    <row r="35" spans="1:19" ht="15.75" customHeight="1" x14ac:dyDescent="0.2">
      <c r="B35" s="229"/>
      <c r="C35" s="229"/>
      <c r="D35" s="229"/>
      <c r="E35" s="229"/>
      <c r="F35" s="229"/>
      <c r="G35" s="229"/>
      <c r="H35" s="347" t="s">
        <v>17</v>
      </c>
      <c r="I35" s="347"/>
      <c r="J35" s="347"/>
      <c r="K35" s="347"/>
      <c r="L35" s="347"/>
      <c r="M35" s="347"/>
      <c r="N35" s="347"/>
      <c r="O35" s="347"/>
      <c r="P35" s="347"/>
    </row>
    <row r="36" spans="1:19" ht="15.75" x14ac:dyDescent="0.25">
      <c r="H36" s="10"/>
      <c r="I36" s="10"/>
      <c r="J36" s="26"/>
      <c r="K36" s="26"/>
      <c r="L36" s="26"/>
      <c r="M36" s="27"/>
    </row>
    <row r="37" spans="1:19" ht="34.5" customHeight="1" x14ac:dyDescent="0.2">
      <c r="A37" s="28"/>
      <c r="B37" s="29"/>
      <c r="C37" s="29"/>
      <c r="D37" s="29"/>
      <c r="E37" s="29"/>
      <c r="F37" s="29"/>
      <c r="H37" s="338" t="s">
        <v>18</v>
      </c>
      <c r="I37" s="338"/>
      <c r="J37" s="338"/>
      <c r="K37" s="338"/>
      <c r="L37" s="338"/>
      <c r="M37" s="338"/>
      <c r="N37" s="338"/>
      <c r="O37" s="338"/>
      <c r="P37" s="338"/>
    </row>
    <row r="38" spans="1:19" s="30" customFormat="1" x14ac:dyDescent="0.2">
      <c r="A38" s="31"/>
      <c r="B38" s="29"/>
      <c r="C38" s="29"/>
      <c r="D38" s="29"/>
      <c r="E38" s="29"/>
      <c r="F38" s="29"/>
      <c r="G38" s="29"/>
      <c r="J38" s="32"/>
      <c r="K38" s="345"/>
      <c r="L38" s="345"/>
      <c r="M38" s="33"/>
    </row>
    <row r="39" spans="1:19" x14ac:dyDescent="0.2">
      <c r="A39" s="34"/>
      <c r="B39" s="35"/>
      <c r="C39" s="35"/>
      <c r="D39" s="35"/>
      <c r="E39" s="35"/>
      <c r="F39" s="35"/>
      <c r="G39" s="35"/>
      <c r="H39" s="13" t="s">
        <v>19</v>
      </c>
      <c r="I39" s="13"/>
      <c r="J39" s="14" t="s">
        <v>559</v>
      </c>
      <c r="K39" s="14" t="s">
        <v>3</v>
      </c>
      <c r="L39" s="14" t="s">
        <v>3</v>
      </c>
      <c r="M39" s="14" t="s">
        <v>536</v>
      </c>
      <c r="N39" s="14" t="s">
        <v>536</v>
      </c>
      <c r="O39" s="15" t="s">
        <v>4</v>
      </c>
      <c r="P39" s="15" t="s">
        <v>4</v>
      </c>
      <c r="Q39" s="15" t="s">
        <v>4</v>
      </c>
      <c r="R39" s="15" t="s">
        <v>4</v>
      </c>
    </row>
    <row r="40" spans="1:19" x14ac:dyDescent="0.2">
      <c r="A40" s="346" t="s">
        <v>20</v>
      </c>
      <c r="B40" s="346"/>
      <c r="C40" s="346"/>
      <c r="D40" s="346"/>
      <c r="E40" s="346"/>
      <c r="F40" s="346"/>
      <c r="G40" s="346"/>
      <c r="H40" s="13" t="s">
        <v>21</v>
      </c>
      <c r="I40" s="13" t="s">
        <v>22</v>
      </c>
      <c r="J40" s="16" t="s">
        <v>557</v>
      </c>
      <c r="K40" s="16" t="s">
        <v>174</v>
      </c>
      <c r="L40" s="16" t="s">
        <v>490</v>
      </c>
      <c r="M40" s="16" t="s">
        <v>537</v>
      </c>
      <c r="N40" s="16" t="s">
        <v>542</v>
      </c>
      <c r="O40" s="47" t="s">
        <v>554</v>
      </c>
      <c r="P40" s="47" t="s">
        <v>538</v>
      </c>
      <c r="Q40" s="47" t="s">
        <v>539</v>
      </c>
      <c r="R40" s="47" t="s">
        <v>544</v>
      </c>
    </row>
    <row r="41" spans="1:19" ht="15" customHeight="1" x14ac:dyDescent="0.2">
      <c r="A41" s="202">
        <v>1</v>
      </c>
      <c r="B41" s="203">
        <v>2</v>
      </c>
      <c r="C41" s="203">
        <v>3</v>
      </c>
      <c r="D41" s="203">
        <v>4</v>
      </c>
      <c r="E41" s="203">
        <v>5</v>
      </c>
      <c r="F41" s="203">
        <v>6</v>
      </c>
      <c r="G41" s="203">
        <v>7</v>
      </c>
      <c r="H41" s="18" t="s">
        <v>5</v>
      </c>
      <c r="I41" s="18"/>
      <c r="J41" s="17">
        <v>1</v>
      </c>
      <c r="K41" s="17">
        <v>2</v>
      </c>
      <c r="L41" s="17">
        <v>3</v>
      </c>
      <c r="M41" s="17">
        <v>4</v>
      </c>
      <c r="N41" s="17">
        <v>5</v>
      </c>
      <c r="O41" s="258" t="s">
        <v>540</v>
      </c>
      <c r="P41" s="258" t="s">
        <v>541</v>
      </c>
      <c r="Q41" s="258" t="s">
        <v>555</v>
      </c>
      <c r="R41" s="258" t="s">
        <v>556</v>
      </c>
    </row>
    <row r="42" spans="1:19" s="89" customFormat="1" ht="15" customHeight="1" x14ac:dyDescent="0.2">
      <c r="A42" s="189"/>
      <c r="B42" s="189"/>
      <c r="C42" s="189"/>
      <c r="D42" s="189"/>
      <c r="E42" s="189"/>
      <c r="F42" s="189"/>
      <c r="G42" s="189"/>
      <c r="H42" s="190">
        <v>6</v>
      </c>
      <c r="I42" s="191" t="s">
        <v>6</v>
      </c>
      <c r="J42" s="192">
        <v>12790420.640000001</v>
      </c>
      <c r="K42" s="192">
        <f>SUM(K43+K48+K57+K62+K68+K71)</f>
        <v>22569015</v>
      </c>
      <c r="L42" s="192">
        <f>SUM(L43+L48+L57+L62+L68+L71)</f>
        <v>29191534</v>
      </c>
      <c r="M42" s="192">
        <f t="shared" ref="M42:N42" si="7">SUM(M43+M48+M57+M62+M68+M71)</f>
        <v>25039350</v>
      </c>
      <c r="N42" s="192">
        <f t="shared" si="7"/>
        <v>23565000</v>
      </c>
      <c r="O42" s="193">
        <f>AVERAGE(K42/J42)*100</f>
        <v>176.45248452125966</v>
      </c>
      <c r="P42" s="193">
        <f>AVERAGE(L42/K42)*100</f>
        <v>129.34341175279471</v>
      </c>
      <c r="Q42" s="193">
        <f>AVERAGE(M42/L42)*100</f>
        <v>85.776067814730112</v>
      </c>
      <c r="R42" s="193">
        <f>AVERAGE(N42/M42)*100</f>
        <v>94.111867919894081</v>
      </c>
    </row>
    <row r="43" spans="1:19" s="80" customFormat="1" x14ac:dyDescent="0.2">
      <c r="A43" s="103">
        <v>1</v>
      </c>
      <c r="B43" s="104"/>
      <c r="C43" s="104"/>
      <c r="D43" s="104"/>
      <c r="E43" s="77"/>
      <c r="F43" s="77"/>
      <c r="G43" s="77"/>
      <c r="H43" s="79">
        <v>61</v>
      </c>
      <c r="I43" s="73" t="s">
        <v>23</v>
      </c>
      <c r="J43" s="97">
        <v>7030607.7000000002</v>
      </c>
      <c r="K43" s="97">
        <f>SUM(K44:K47)</f>
        <v>16204000</v>
      </c>
      <c r="L43" s="97">
        <f>SUM(L44:L47)</f>
        <v>18132000</v>
      </c>
      <c r="M43" s="263">
        <v>18150000</v>
      </c>
      <c r="N43" s="135">
        <v>18150000</v>
      </c>
      <c r="O43" s="328">
        <f>AVERAGE(K43/J43)*100</f>
        <v>230.47794289532041</v>
      </c>
      <c r="P43" s="328">
        <f t="shared" ref="P43:R46" si="8">AVERAGE(L43/K43)*100</f>
        <v>111.89829671686002</v>
      </c>
      <c r="Q43" s="334">
        <f t="shared" si="8"/>
        <v>100.09927200529451</v>
      </c>
      <c r="R43" s="334">
        <f t="shared" si="8"/>
        <v>100</v>
      </c>
    </row>
    <row r="44" spans="1:19" s="80" customFormat="1" x14ac:dyDescent="0.2">
      <c r="A44" s="103">
        <v>1</v>
      </c>
      <c r="B44" s="104"/>
      <c r="C44" s="104"/>
      <c r="D44" s="104"/>
      <c r="E44" s="77"/>
      <c r="F44" s="77"/>
      <c r="G44" s="77"/>
      <c r="H44" s="79">
        <v>611</v>
      </c>
      <c r="I44" s="73" t="s">
        <v>24</v>
      </c>
      <c r="J44" s="97">
        <v>6699315.4699999997</v>
      </c>
      <c r="K44" s="97">
        <v>15964000</v>
      </c>
      <c r="L44" s="237">
        <v>17727000</v>
      </c>
      <c r="M44" s="263"/>
      <c r="N44" s="135"/>
      <c r="O44" s="328">
        <f t="shared" ref="O44:P109" si="9">AVERAGE(K44/J44)*100</f>
        <v>238.29300279241815</v>
      </c>
      <c r="P44" s="328">
        <f t="shared" si="8"/>
        <v>111.04359809571535</v>
      </c>
      <c r="Q44" s="334"/>
      <c r="R44" s="334"/>
      <c r="S44" s="135"/>
    </row>
    <row r="45" spans="1:19" s="80" customFormat="1" x14ac:dyDescent="0.2">
      <c r="A45" s="103">
        <v>1</v>
      </c>
      <c r="B45" s="104"/>
      <c r="C45" s="104"/>
      <c r="D45" s="104"/>
      <c r="E45" s="77"/>
      <c r="F45" s="77"/>
      <c r="G45" s="77"/>
      <c r="H45" s="79">
        <v>613</v>
      </c>
      <c r="I45" s="73" t="s">
        <v>25</v>
      </c>
      <c r="J45" s="97">
        <v>182323.31</v>
      </c>
      <c r="K45" s="99">
        <v>140000</v>
      </c>
      <c r="L45" s="237">
        <v>265000</v>
      </c>
      <c r="M45" s="263"/>
      <c r="N45" s="135"/>
      <c r="O45" s="328">
        <f t="shared" si="9"/>
        <v>76.786670887008356</v>
      </c>
      <c r="P45" s="328">
        <f t="shared" si="8"/>
        <v>189.28571428571428</v>
      </c>
      <c r="Q45" s="334"/>
      <c r="R45" s="334"/>
    </row>
    <row r="46" spans="1:19" s="80" customFormat="1" x14ac:dyDescent="0.2">
      <c r="A46" s="103">
        <v>1</v>
      </c>
      <c r="B46" s="104"/>
      <c r="C46" s="104"/>
      <c r="D46" s="104"/>
      <c r="E46" s="77"/>
      <c r="F46" s="77"/>
      <c r="G46" s="77"/>
      <c r="H46" s="79">
        <v>614</v>
      </c>
      <c r="I46" s="73" t="s">
        <v>26</v>
      </c>
      <c r="J46" s="97">
        <v>148968.92000000001</v>
      </c>
      <c r="K46" s="99">
        <v>100000</v>
      </c>
      <c r="L46" s="237">
        <v>140000</v>
      </c>
      <c r="M46" s="263"/>
      <c r="N46" s="135"/>
      <c r="O46" s="328">
        <f t="shared" si="9"/>
        <v>67.128096249875469</v>
      </c>
      <c r="P46" s="328">
        <f t="shared" si="8"/>
        <v>140</v>
      </c>
      <c r="Q46" s="334"/>
      <c r="R46" s="334"/>
    </row>
    <row r="47" spans="1:19" s="80" customFormat="1" x14ac:dyDescent="0.2">
      <c r="A47" s="103">
        <v>1</v>
      </c>
      <c r="B47" s="104"/>
      <c r="C47" s="104"/>
      <c r="D47" s="104"/>
      <c r="E47" s="77"/>
      <c r="F47" s="77"/>
      <c r="G47" s="77"/>
      <c r="H47" s="79">
        <v>616</v>
      </c>
      <c r="I47" s="73" t="s">
        <v>27</v>
      </c>
      <c r="J47" s="97"/>
      <c r="K47" s="99"/>
      <c r="L47" s="237"/>
      <c r="M47" s="263"/>
      <c r="N47" s="135"/>
      <c r="O47" s="328"/>
      <c r="P47" s="328"/>
      <c r="Q47" s="334"/>
      <c r="R47" s="334"/>
    </row>
    <row r="48" spans="1:19" s="87" customFormat="1" ht="25.5" x14ac:dyDescent="0.2">
      <c r="A48" s="137"/>
      <c r="B48" s="137"/>
      <c r="C48" s="137"/>
      <c r="D48" s="136">
        <v>4</v>
      </c>
      <c r="E48" s="137"/>
      <c r="F48" s="84"/>
      <c r="G48" s="84"/>
      <c r="H48" s="82">
        <v>63</v>
      </c>
      <c r="I48" s="85" t="s">
        <v>181</v>
      </c>
      <c r="J48" s="98">
        <v>3287592.88</v>
      </c>
      <c r="K48" s="98">
        <f>SUM(K49:K55)</f>
        <v>4017815</v>
      </c>
      <c r="L48" s="98">
        <f>SUM(L49:L56)</f>
        <v>8647214</v>
      </c>
      <c r="M48" s="264">
        <v>4474350</v>
      </c>
      <c r="N48" s="275">
        <v>3000000</v>
      </c>
      <c r="O48" s="326">
        <f t="shared" si="9"/>
        <v>122.21145216739855</v>
      </c>
      <c r="P48" s="326">
        <f t="shared" ref="P48:P49" si="10">AVERAGE(L48/K48)*100</f>
        <v>215.22180588205279</v>
      </c>
      <c r="Q48" s="335">
        <f t="shared" ref="Q48" si="11">AVERAGE(M48/L48)*100</f>
        <v>51.743255110836849</v>
      </c>
      <c r="R48" s="335">
        <f t="shared" ref="R48" si="12">AVERAGE(N48/M48)*100</f>
        <v>67.048845083643442</v>
      </c>
      <c r="S48" s="146"/>
    </row>
    <row r="49" spans="1:18" s="80" customFormat="1" x14ac:dyDescent="0.2">
      <c r="A49" s="104"/>
      <c r="B49" s="104"/>
      <c r="C49" s="104"/>
      <c r="D49" s="103">
        <v>4</v>
      </c>
      <c r="E49" s="104"/>
      <c r="F49" s="77"/>
      <c r="G49" s="77"/>
      <c r="H49" s="143">
        <v>633</v>
      </c>
      <c r="I49" s="90" t="s">
        <v>182</v>
      </c>
      <c r="J49" s="97">
        <v>2521097.04</v>
      </c>
      <c r="K49" s="99">
        <v>3305400</v>
      </c>
      <c r="L49" s="237">
        <v>2396300</v>
      </c>
      <c r="M49" s="263"/>
      <c r="N49" s="135"/>
      <c r="O49" s="328">
        <f t="shared" si="9"/>
        <v>131.10959029169302</v>
      </c>
      <c r="P49" s="328">
        <f t="shared" si="10"/>
        <v>72.4965208446784</v>
      </c>
      <c r="Q49" s="334"/>
      <c r="R49" s="334"/>
    </row>
    <row r="50" spans="1:18" s="80" customFormat="1" ht="12.75" customHeight="1" x14ac:dyDescent="0.2">
      <c r="A50" s="104"/>
      <c r="B50" s="104"/>
      <c r="C50" s="104"/>
      <c r="D50" s="103">
        <v>4</v>
      </c>
      <c r="E50" s="104"/>
      <c r="F50" s="104"/>
      <c r="G50" s="104"/>
      <c r="H50" s="143">
        <v>633</v>
      </c>
      <c r="I50" s="90" t="s">
        <v>560</v>
      </c>
      <c r="J50" s="97"/>
      <c r="K50" s="99"/>
      <c r="L50" s="237">
        <v>10000</v>
      </c>
      <c r="M50" s="263">
        <v>13000</v>
      </c>
      <c r="N50" s="135">
        <v>13000</v>
      </c>
      <c r="O50" s="328"/>
      <c r="P50" s="328"/>
      <c r="Q50" s="334"/>
      <c r="R50" s="334"/>
    </row>
    <row r="51" spans="1:18" s="80" customFormat="1" ht="12.75" customHeight="1" x14ac:dyDescent="0.2">
      <c r="A51" s="104"/>
      <c r="B51" s="104"/>
      <c r="C51" s="104"/>
      <c r="D51" s="103">
        <v>4</v>
      </c>
      <c r="E51" s="104"/>
      <c r="F51" s="77"/>
      <c r="G51" s="77"/>
      <c r="H51" s="143">
        <v>634</v>
      </c>
      <c r="I51" s="90" t="s">
        <v>472</v>
      </c>
      <c r="J51" s="97">
        <v>699095.84</v>
      </c>
      <c r="K51" s="99">
        <v>630000</v>
      </c>
      <c r="L51" s="237">
        <v>1750000</v>
      </c>
      <c r="M51" s="263"/>
      <c r="N51" s="135"/>
      <c r="O51" s="328">
        <f t="shared" si="9"/>
        <v>90.116399491091244</v>
      </c>
      <c r="P51" s="328">
        <f t="shared" ref="P51" si="13">AVERAGE(L51/K51)*100</f>
        <v>277.77777777777777</v>
      </c>
      <c r="Q51" s="334"/>
      <c r="R51" s="334"/>
    </row>
    <row r="52" spans="1:18" s="80" customFormat="1" ht="12.75" customHeight="1" x14ac:dyDescent="0.2">
      <c r="A52" s="104"/>
      <c r="B52" s="104"/>
      <c r="C52" s="104"/>
      <c r="D52" s="103">
        <v>4</v>
      </c>
      <c r="E52" s="104"/>
      <c r="F52" s="77"/>
      <c r="G52" s="77"/>
      <c r="H52" s="143">
        <v>634</v>
      </c>
      <c r="I52" s="90" t="s">
        <v>471</v>
      </c>
      <c r="J52" s="97"/>
      <c r="K52" s="99">
        <v>8015</v>
      </c>
      <c r="L52" s="237">
        <v>7314</v>
      </c>
      <c r="M52" s="263">
        <v>6000</v>
      </c>
      <c r="N52" s="135">
        <v>6000</v>
      </c>
      <c r="O52" s="328">
        <v>0</v>
      </c>
      <c r="P52" s="328">
        <v>1</v>
      </c>
      <c r="Q52" s="334"/>
      <c r="R52" s="334"/>
    </row>
    <row r="53" spans="1:18" s="87" customFormat="1" ht="25.5" x14ac:dyDescent="0.2">
      <c r="A53" s="137"/>
      <c r="B53" s="137"/>
      <c r="C53" s="137"/>
      <c r="D53" s="136">
        <v>4</v>
      </c>
      <c r="E53" s="137"/>
      <c r="F53" s="84"/>
      <c r="G53" s="84"/>
      <c r="H53" s="144">
        <v>636</v>
      </c>
      <c r="I53" s="85" t="s">
        <v>183</v>
      </c>
      <c r="J53" s="98"/>
      <c r="K53" s="142"/>
      <c r="L53" s="237"/>
      <c r="M53" s="264"/>
      <c r="N53" s="146"/>
      <c r="O53" s="326"/>
      <c r="P53" s="326"/>
      <c r="Q53" s="335"/>
      <c r="R53" s="335"/>
    </row>
    <row r="54" spans="1:18" s="87" customFormat="1" ht="25.5" x14ac:dyDescent="0.2">
      <c r="A54" s="137"/>
      <c r="B54" s="137"/>
      <c r="C54" s="137"/>
      <c r="D54" s="136">
        <v>4</v>
      </c>
      <c r="E54" s="137"/>
      <c r="F54" s="84"/>
      <c r="G54" s="84"/>
      <c r="H54" s="144">
        <v>636</v>
      </c>
      <c r="I54" s="85" t="s">
        <v>473</v>
      </c>
      <c r="J54" s="98">
        <v>14400</v>
      </c>
      <c r="K54" s="142">
        <v>14400</v>
      </c>
      <c r="L54" s="237"/>
      <c r="M54" s="264"/>
      <c r="N54" s="146"/>
      <c r="O54" s="326">
        <f t="shared" si="9"/>
        <v>100</v>
      </c>
      <c r="P54" s="326"/>
      <c r="Q54" s="335"/>
      <c r="R54" s="335"/>
    </row>
    <row r="55" spans="1:18" s="87" customFormat="1" ht="25.5" x14ac:dyDescent="0.2">
      <c r="A55" s="137"/>
      <c r="B55" s="137"/>
      <c r="C55" s="137"/>
      <c r="D55" s="136">
        <v>4</v>
      </c>
      <c r="E55" s="137"/>
      <c r="F55" s="84"/>
      <c r="G55" s="84"/>
      <c r="H55" s="144">
        <v>636</v>
      </c>
      <c r="I55" s="85" t="s">
        <v>474</v>
      </c>
      <c r="J55" s="98">
        <v>53000</v>
      </c>
      <c r="K55" s="142">
        <v>60000</v>
      </c>
      <c r="L55" s="237">
        <v>50000</v>
      </c>
      <c r="M55" s="264">
        <v>50000</v>
      </c>
      <c r="N55" s="146">
        <v>50000</v>
      </c>
      <c r="O55" s="326">
        <f t="shared" si="9"/>
        <v>113.20754716981132</v>
      </c>
      <c r="P55" s="326">
        <f t="shared" ref="P55:P73" si="14">AVERAGE(L55/K55)*100</f>
        <v>83.333333333333343</v>
      </c>
      <c r="Q55" s="335"/>
      <c r="R55" s="335"/>
    </row>
    <row r="56" spans="1:18" s="87" customFormat="1" x14ac:dyDescent="0.2">
      <c r="A56" s="137"/>
      <c r="B56" s="137"/>
      <c r="C56" s="137"/>
      <c r="D56" s="136">
        <v>4</v>
      </c>
      <c r="E56" s="137"/>
      <c r="F56" s="137"/>
      <c r="G56" s="137"/>
      <c r="H56" s="144">
        <v>638</v>
      </c>
      <c r="I56" s="85" t="s">
        <v>533</v>
      </c>
      <c r="J56" s="98"/>
      <c r="K56" s="142"/>
      <c r="L56" s="237">
        <v>4433600</v>
      </c>
      <c r="M56" s="264"/>
      <c r="N56" s="146"/>
      <c r="O56" s="326"/>
      <c r="P56" s="328"/>
      <c r="Q56" s="334"/>
      <c r="R56" s="334"/>
    </row>
    <row r="57" spans="1:18" s="80" customFormat="1" x14ac:dyDescent="0.2">
      <c r="A57" s="104" t="s">
        <v>482</v>
      </c>
      <c r="B57" s="103"/>
      <c r="C57" s="104"/>
      <c r="D57" s="104"/>
      <c r="E57" s="104"/>
      <c r="F57" s="78"/>
      <c r="G57" s="77"/>
      <c r="H57" s="79">
        <v>64</v>
      </c>
      <c r="I57" s="73" t="s">
        <v>28</v>
      </c>
      <c r="J57" s="97">
        <v>248635.25</v>
      </c>
      <c r="K57" s="97">
        <f>SUM(K58:K61)</f>
        <v>222200</v>
      </c>
      <c r="L57" s="236">
        <f>SUM(L58:L61)</f>
        <v>246320</v>
      </c>
      <c r="M57" s="263">
        <v>242000</v>
      </c>
      <c r="N57" s="135">
        <v>242000</v>
      </c>
      <c r="O57" s="328">
        <f t="shared" si="9"/>
        <v>89.367859143061978</v>
      </c>
      <c r="P57" s="328">
        <f t="shared" si="14"/>
        <v>110.85508550855086</v>
      </c>
      <c r="Q57" s="334">
        <f t="shared" ref="Q57:Q71" si="15">AVERAGE(M57/L57)*100</f>
        <v>98.246183825917512</v>
      </c>
      <c r="R57" s="334">
        <f t="shared" ref="R57:R71" si="16">AVERAGE(N57/M57)*100</f>
        <v>100</v>
      </c>
    </row>
    <row r="58" spans="1:18" s="80" customFormat="1" x14ac:dyDescent="0.2">
      <c r="A58" s="104" t="s">
        <v>482</v>
      </c>
      <c r="B58" s="103"/>
      <c r="C58" s="104"/>
      <c r="D58" s="104"/>
      <c r="E58" s="104"/>
      <c r="F58" s="77"/>
      <c r="G58" s="77"/>
      <c r="H58" s="143">
        <v>641</v>
      </c>
      <c r="I58" s="90" t="s">
        <v>29</v>
      </c>
      <c r="J58" s="97">
        <v>17586.79</v>
      </c>
      <c r="K58" s="99">
        <v>20000</v>
      </c>
      <c r="L58" s="237">
        <v>45000</v>
      </c>
      <c r="M58" s="263"/>
      <c r="N58" s="135"/>
      <c r="O58" s="328">
        <f t="shared" si="9"/>
        <v>113.72171954063248</v>
      </c>
      <c r="P58" s="328">
        <f t="shared" si="14"/>
        <v>225</v>
      </c>
      <c r="Q58" s="334"/>
      <c r="R58" s="334"/>
    </row>
    <row r="59" spans="1:18" s="80" customFormat="1" x14ac:dyDescent="0.2">
      <c r="A59" s="104" t="s">
        <v>482</v>
      </c>
      <c r="B59" s="103"/>
      <c r="C59" s="104"/>
      <c r="D59" s="104"/>
      <c r="E59" s="104"/>
      <c r="F59" s="77"/>
      <c r="G59" s="77"/>
      <c r="H59" s="143">
        <v>641</v>
      </c>
      <c r="I59" s="90" t="s">
        <v>467</v>
      </c>
      <c r="J59" s="97"/>
      <c r="K59" s="99">
        <v>1000</v>
      </c>
      <c r="L59" s="237">
        <v>120</v>
      </c>
      <c r="M59" s="263"/>
      <c r="N59" s="265"/>
      <c r="O59" s="328"/>
      <c r="P59" s="328">
        <f t="shared" si="14"/>
        <v>12</v>
      </c>
      <c r="Q59" s="334"/>
      <c r="R59" s="334"/>
    </row>
    <row r="60" spans="1:18" s="80" customFormat="1" x14ac:dyDescent="0.2">
      <c r="A60" s="104" t="s">
        <v>482</v>
      </c>
      <c r="B60" s="104"/>
      <c r="C60" s="104"/>
      <c r="D60" s="104"/>
      <c r="E60" s="104"/>
      <c r="F60" s="78"/>
      <c r="G60" s="77"/>
      <c r="H60" s="143">
        <v>642</v>
      </c>
      <c r="I60" s="90" t="s">
        <v>30</v>
      </c>
      <c r="J60" s="97">
        <v>231048.46</v>
      </c>
      <c r="K60" s="99">
        <v>200000</v>
      </c>
      <c r="L60" s="237">
        <v>200000</v>
      </c>
      <c r="M60" s="263"/>
      <c r="N60" s="265"/>
      <c r="O60" s="328">
        <f t="shared" si="9"/>
        <v>86.561927311699023</v>
      </c>
      <c r="P60" s="328">
        <f t="shared" si="14"/>
        <v>100</v>
      </c>
      <c r="Q60" s="334"/>
      <c r="R60" s="334"/>
    </row>
    <row r="61" spans="1:18" s="80" customFormat="1" x14ac:dyDescent="0.2">
      <c r="A61" s="104" t="s">
        <v>482</v>
      </c>
      <c r="B61" s="104"/>
      <c r="C61" s="104"/>
      <c r="D61" s="104"/>
      <c r="E61" s="104"/>
      <c r="F61" s="78"/>
      <c r="G61" s="77"/>
      <c r="H61" s="143">
        <v>642</v>
      </c>
      <c r="I61" s="90" t="s">
        <v>468</v>
      </c>
      <c r="J61" s="97"/>
      <c r="K61" s="99">
        <v>1200</v>
      </c>
      <c r="L61" s="237">
        <v>1200</v>
      </c>
      <c r="M61" s="263"/>
      <c r="N61" s="265"/>
      <c r="O61" s="328"/>
      <c r="P61" s="328">
        <f t="shared" si="14"/>
        <v>100</v>
      </c>
      <c r="Q61" s="334"/>
      <c r="R61" s="334"/>
    </row>
    <row r="62" spans="1:18" s="87" customFormat="1" ht="38.25" x14ac:dyDescent="0.2">
      <c r="A62" s="137" t="s">
        <v>482</v>
      </c>
      <c r="B62" s="136"/>
      <c r="C62" s="136">
        <v>3</v>
      </c>
      <c r="D62" s="137"/>
      <c r="E62" s="137"/>
      <c r="F62" s="84"/>
      <c r="G62" s="84"/>
      <c r="H62" s="82">
        <v>65</v>
      </c>
      <c r="I62" s="85" t="s">
        <v>184</v>
      </c>
      <c r="J62" s="98">
        <v>2063964.13</v>
      </c>
      <c r="K62" s="98">
        <f>SUM(K63:K67)</f>
        <v>2002000</v>
      </c>
      <c r="L62" s="237">
        <f>SUM(L63:L67)</f>
        <v>2053000</v>
      </c>
      <c r="M62" s="264">
        <v>2060000</v>
      </c>
      <c r="N62" s="146">
        <v>2060000</v>
      </c>
      <c r="O62" s="326">
        <f t="shared" si="9"/>
        <v>96.997809743912555</v>
      </c>
      <c r="P62" s="326">
        <f t="shared" si="14"/>
        <v>102.54745254745255</v>
      </c>
      <c r="Q62" s="335">
        <f t="shared" si="15"/>
        <v>100.3409644422796</v>
      </c>
      <c r="R62" s="335">
        <f t="shared" si="16"/>
        <v>100</v>
      </c>
    </row>
    <row r="63" spans="1:18" s="80" customFormat="1" x14ac:dyDescent="0.2">
      <c r="A63" s="104" t="s">
        <v>482</v>
      </c>
      <c r="B63" s="103"/>
      <c r="C63" s="104"/>
      <c r="D63" s="104"/>
      <c r="E63" s="104"/>
      <c r="F63" s="77"/>
      <c r="G63" s="77"/>
      <c r="H63" s="143">
        <v>651</v>
      </c>
      <c r="I63" s="90" t="s">
        <v>185</v>
      </c>
      <c r="J63" s="97">
        <v>44069.41</v>
      </c>
      <c r="K63" s="99">
        <v>30000</v>
      </c>
      <c r="L63" s="236">
        <v>30000</v>
      </c>
      <c r="M63" s="263"/>
      <c r="N63" s="135"/>
      <c r="O63" s="328">
        <f t="shared" si="9"/>
        <v>68.074430767282792</v>
      </c>
      <c r="P63" s="328">
        <f t="shared" si="14"/>
        <v>100</v>
      </c>
      <c r="Q63" s="334"/>
      <c r="R63" s="334"/>
    </row>
    <row r="64" spans="1:18" s="80" customFormat="1" x14ac:dyDescent="0.2">
      <c r="A64" s="104" t="s">
        <v>482</v>
      </c>
      <c r="B64" s="103"/>
      <c r="C64" s="103">
        <v>3</v>
      </c>
      <c r="D64" s="104"/>
      <c r="E64" s="104"/>
      <c r="F64" s="77"/>
      <c r="G64" s="77"/>
      <c r="H64" s="143">
        <v>652</v>
      </c>
      <c r="I64" s="90" t="s">
        <v>31</v>
      </c>
      <c r="J64" s="97">
        <v>742611.23</v>
      </c>
      <c r="K64" s="99">
        <v>290000</v>
      </c>
      <c r="L64" s="236">
        <v>303000</v>
      </c>
      <c r="M64" s="263"/>
      <c r="N64" s="135"/>
      <c r="O64" s="328">
        <f t="shared" si="9"/>
        <v>39.051388975089971</v>
      </c>
      <c r="P64" s="328">
        <f t="shared" si="14"/>
        <v>104.48275862068965</v>
      </c>
      <c r="Q64" s="334"/>
      <c r="R64" s="334"/>
    </row>
    <row r="65" spans="1:18" s="80" customFormat="1" x14ac:dyDescent="0.2">
      <c r="A65" s="282" t="s">
        <v>482</v>
      </c>
      <c r="B65" s="103"/>
      <c r="C65" s="103"/>
      <c r="D65" s="104"/>
      <c r="E65" s="104"/>
      <c r="F65" s="77"/>
      <c r="G65" s="77"/>
      <c r="H65" s="143">
        <v>652</v>
      </c>
      <c r="I65" s="90" t="s">
        <v>475</v>
      </c>
      <c r="J65" s="97"/>
      <c r="K65" s="99">
        <v>22000</v>
      </c>
      <c r="L65" s="236">
        <v>20000</v>
      </c>
      <c r="M65" s="263"/>
      <c r="N65" s="135"/>
      <c r="O65" s="328"/>
      <c r="P65" s="328">
        <f t="shared" si="14"/>
        <v>90.909090909090907</v>
      </c>
      <c r="Q65" s="334"/>
      <c r="R65" s="334"/>
    </row>
    <row r="66" spans="1:18" s="80" customFormat="1" x14ac:dyDescent="0.2">
      <c r="A66" s="282" t="s">
        <v>482</v>
      </c>
      <c r="B66" s="103"/>
      <c r="C66" s="103"/>
      <c r="D66" s="104"/>
      <c r="E66" s="104"/>
      <c r="F66" s="77"/>
      <c r="G66" s="77"/>
      <c r="H66" s="143">
        <v>652</v>
      </c>
      <c r="I66" s="90" t="s">
        <v>469</v>
      </c>
      <c r="J66" s="97"/>
      <c r="K66" s="99">
        <v>560000</v>
      </c>
      <c r="L66" s="236">
        <v>600000</v>
      </c>
      <c r="M66" s="263"/>
      <c r="N66" s="135"/>
      <c r="O66" s="328"/>
      <c r="P66" s="328">
        <f t="shared" si="14"/>
        <v>107.14285714285714</v>
      </c>
      <c r="Q66" s="334"/>
      <c r="R66" s="334"/>
    </row>
    <row r="67" spans="1:18" s="71" customFormat="1" x14ac:dyDescent="0.2">
      <c r="A67" s="283"/>
      <c r="B67" s="138"/>
      <c r="C67" s="284" t="s">
        <v>82</v>
      </c>
      <c r="D67" s="138"/>
      <c r="E67" s="138"/>
      <c r="F67" s="91"/>
      <c r="G67" s="91"/>
      <c r="H67" s="143">
        <v>653</v>
      </c>
      <c r="I67" s="90" t="s">
        <v>32</v>
      </c>
      <c r="J67" s="97">
        <v>1277283.49</v>
      </c>
      <c r="K67" s="99">
        <v>1100000</v>
      </c>
      <c r="L67" s="236">
        <v>1100000</v>
      </c>
      <c r="M67" s="263"/>
      <c r="N67" s="262"/>
      <c r="O67" s="328">
        <f t="shared" si="9"/>
        <v>86.120270763070778</v>
      </c>
      <c r="P67" s="328">
        <f t="shared" si="14"/>
        <v>100</v>
      </c>
      <c r="Q67" s="334"/>
      <c r="R67" s="334"/>
    </row>
    <row r="68" spans="1:18" s="87" customFormat="1" ht="25.5" x14ac:dyDescent="0.2">
      <c r="A68" s="137"/>
      <c r="B68" s="136">
        <v>2</v>
      </c>
      <c r="C68" s="137"/>
      <c r="D68" s="137"/>
      <c r="E68" s="137"/>
      <c r="F68" s="84"/>
      <c r="G68" s="84"/>
      <c r="H68" s="82">
        <v>66</v>
      </c>
      <c r="I68" s="85" t="s">
        <v>186</v>
      </c>
      <c r="J68" s="98">
        <v>88381.03</v>
      </c>
      <c r="K68" s="98">
        <f>SUM(K69:K70)</f>
        <v>94000</v>
      </c>
      <c r="L68" s="237">
        <f>SUM(L69:L70)</f>
        <v>84000</v>
      </c>
      <c r="M68" s="264">
        <v>84000</v>
      </c>
      <c r="N68" s="146">
        <v>84000</v>
      </c>
      <c r="O68" s="326">
        <f t="shared" si="9"/>
        <v>106.35766521390393</v>
      </c>
      <c r="P68" s="326">
        <f t="shared" si="14"/>
        <v>89.361702127659569</v>
      </c>
      <c r="Q68" s="335">
        <f t="shared" si="15"/>
        <v>100</v>
      </c>
      <c r="R68" s="335">
        <f t="shared" si="16"/>
        <v>100</v>
      </c>
    </row>
    <row r="69" spans="1:18" s="87" customFormat="1" ht="25.5" x14ac:dyDescent="0.2">
      <c r="A69" s="137"/>
      <c r="B69" s="136">
        <v>2</v>
      </c>
      <c r="C69" s="137"/>
      <c r="D69" s="137"/>
      <c r="E69" s="137"/>
      <c r="F69" s="84"/>
      <c r="G69" s="84"/>
      <c r="H69" s="144">
        <v>661</v>
      </c>
      <c r="I69" s="85" t="s">
        <v>187</v>
      </c>
      <c r="J69" s="98">
        <v>88381.03</v>
      </c>
      <c r="K69" s="142">
        <v>50000</v>
      </c>
      <c r="L69" s="237">
        <v>70000</v>
      </c>
      <c r="M69" s="264"/>
      <c r="N69" s="146"/>
      <c r="O69" s="328">
        <f t="shared" si="9"/>
        <v>56.573226177608468</v>
      </c>
      <c r="P69" s="328">
        <f t="shared" si="14"/>
        <v>140</v>
      </c>
      <c r="Q69" s="334"/>
      <c r="R69" s="334"/>
    </row>
    <row r="70" spans="1:18" s="87" customFormat="1" ht="25.5" x14ac:dyDescent="0.2">
      <c r="A70" s="137"/>
      <c r="B70" s="136">
        <v>2</v>
      </c>
      <c r="C70" s="137"/>
      <c r="D70" s="137"/>
      <c r="E70" s="137"/>
      <c r="F70" s="84"/>
      <c r="G70" s="84"/>
      <c r="H70" s="144">
        <v>661</v>
      </c>
      <c r="I70" s="85" t="s">
        <v>470</v>
      </c>
      <c r="J70" s="98"/>
      <c r="K70" s="142">
        <v>44000</v>
      </c>
      <c r="L70" s="261">
        <v>14000</v>
      </c>
      <c r="M70" s="264"/>
      <c r="N70" s="146"/>
      <c r="O70" s="328"/>
      <c r="P70" s="326">
        <f t="shared" si="14"/>
        <v>31.818181818181817</v>
      </c>
      <c r="Q70" s="334"/>
      <c r="R70" s="334"/>
    </row>
    <row r="71" spans="1:18" s="80" customFormat="1" x14ac:dyDescent="0.2">
      <c r="A71" s="104" t="s">
        <v>482</v>
      </c>
      <c r="B71" s="103"/>
      <c r="C71" s="104"/>
      <c r="D71" s="104"/>
      <c r="E71" s="104"/>
      <c r="F71" s="77"/>
      <c r="G71" s="77"/>
      <c r="H71" s="79">
        <v>68</v>
      </c>
      <c r="I71" s="90" t="s">
        <v>175</v>
      </c>
      <c r="J71" s="97">
        <v>71239.649999999994</v>
      </c>
      <c r="K71" s="97">
        <f>SUM(K72:K73)</f>
        <v>29000</v>
      </c>
      <c r="L71" s="236">
        <f>SUM(L72:L73)</f>
        <v>29000</v>
      </c>
      <c r="M71" s="263">
        <v>29000</v>
      </c>
      <c r="N71" s="135">
        <v>29000</v>
      </c>
      <c r="O71" s="328">
        <f t="shared" si="9"/>
        <v>40.707667710327044</v>
      </c>
      <c r="P71" s="328">
        <f t="shared" si="14"/>
        <v>100</v>
      </c>
      <c r="Q71" s="334">
        <f t="shared" si="15"/>
        <v>100</v>
      </c>
      <c r="R71" s="334">
        <f t="shared" si="16"/>
        <v>100</v>
      </c>
    </row>
    <row r="72" spans="1:18" s="80" customFormat="1" x14ac:dyDescent="0.2">
      <c r="A72" s="104" t="s">
        <v>482</v>
      </c>
      <c r="B72" s="103"/>
      <c r="C72" s="104"/>
      <c r="D72" s="104"/>
      <c r="E72" s="104"/>
      <c r="F72" s="77"/>
      <c r="G72" s="77"/>
      <c r="H72" s="79">
        <v>681</v>
      </c>
      <c r="I72" s="90" t="s">
        <v>176</v>
      </c>
      <c r="J72" s="97">
        <v>9244.26</v>
      </c>
      <c r="K72" s="99">
        <v>9000</v>
      </c>
      <c r="L72" s="236">
        <v>9000</v>
      </c>
      <c r="M72" s="263"/>
      <c r="N72" s="135"/>
      <c r="O72" s="328">
        <f t="shared" si="9"/>
        <v>97.357711704344098</v>
      </c>
      <c r="P72" s="328">
        <f t="shared" si="14"/>
        <v>100</v>
      </c>
      <c r="Q72" s="334"/>
      <c r="R72" s="334"/>
    </row>
    <row r="73" spans="1:18" s="80" customFormat="1" x14ac:dyDescent="0.2">
      <c r="A73" s="104" t="s">
        <v>482</v>
      </c>
      <c r="B73" s="103"/>
      <c r="C73" s="104"/>
      <c r="D73" s="104"/>
      <c r="E73" s="104"/>
      <c r="F73" s="77"/>
      <c r="G73" s="77"/>
      <c r="H73" s="79">
        <v>683</v>
      </c>
      <c r="I73" s="90" t="s">
        <v>33</v>
      </c>
      <c r="J73" s="97">
        <v>61995.39</v>
      </c>
      <c r="K73" s="99">
        <v>20000</v>
      </c>
      <c r="L73" s="236">
        <v>20000</v>
      </c>
      <c r="M73" s="263"/>
      <c r="N73" s="135"/>
      <c r="O73" s="328">
        <f t="shared" si="9"/>
        <v>32.260463237669768</v>
      </c>
      <c r="P73" s="328">
        <f t="shared" si="14"/>
        <v>100</v>
      </c>
      <c r="Q73" s="328"/>
      <c r="R73" s="328"/>
    </row>
    <row r="74" spans="1:18" s="89" customFormat="1" ht="15" customHeight="1" x14ac:dyDescent="0.2">
      <c r="A74" s="194"/>
      <c r="B74" s="194"/>
      <c r="C74" s="194"/>
      <c r="D74" s="194"/>
      <c r="E74" s="194"/>
      <c r="F74" s="194"/>
      <c r="G74" s="194"/>
      <c r="H74" s="190">
        <v>7</v>
      </c>
      <c r="I74" s="191" t="s">
        <v>7</v>
      </c>
      <c r="J74" s="195">
        <v>23359.48</v>
      </c>
      <c r="K74" s="195">
        <f>SUM(K75+K77)</f>
        <v>1531560</v>
      </c>
      <c r="L74" s="195">
        <f t="shared" ref="L74:N74" si="17">SUM(L75+L77)</f>
        <v>1512000</v>
      </c>
      <c r="M74" s="195">
        <f t="shared" si="17"/>
        <v>1012000</v>
      </c>
      <c r="N74" s="195">
        <f t="shared" si="17"/>
        <v>1012000</v>
      </c>
      <c r="O74" s="193">
        <f>AVERAGE(K74/J74)*100</f>
        <v>6556.4815655143011</v>
      </c>
      <c r="P74" s="193">
        <f>AVERAGE(L74/K74)*100</f>
        <v>98.72287079840163</v>
      </c>
      <c r="Q74" s="193">
        <f>AVERAGE(M74/L74)*100</f>
        <v>66.931216931216937</v>
      </c>
      <c r="R74" s="193">
        <f>AVERAGE(N74/M74)*100</f>
        <v>100</v>
      </c>
    </row>
    <row r="75" spans="1:18" s="87" customFormat="1" ht="27" customHeight="1" x14ac:dyDescent="0.2">
      <c r="A75" s="84"/>
      <c r="B75" s="84"/>
      <c r="C75" s="83"/>
      <c r="D75" s="84"/>
      <c r="E75" s="84"/>
      <c r="F75" s="84" t="s">
        <v>85</v>
      </c>
      <c r="G75" s="84"/>
      <c r="H75" s="82">
        <v>71</v>
      </c>
      <c r="I75" s="85" t="s">
        <v>188</v>
      </c>
      <c r="J75" s="102">
        <v>0</v>
      </c>
      <c r="K75" s="102">
        <f>SUM(K76)</f>
        <v>1500000</v>
      </c>
      <c r="L75" s="102">
        <f>SUM(L76)</f>
        <v>1500000</v>
      </c>
      <c r="M75" s="264">
        <v>1000000</v>
      </c>
      <c r="N75" s="275">
        <v>1000000</v>
      </c>
      <c r="O75" s="326">
        <v>0</v>
      </c>
      <c r="P75" s="326">
        <f t="shared" ref="P75:P78" si="18">AVERAGE(L75/K75)*100</f>
        <v>100</v>
      </c>
      <c r="Q75" s="326">
        <f t="shared" ref="Q75:Q77" si="19">AVERAGE(M75/L75)*100</f>
        <v>66.666666666666657</v>
      </c>
      <c r="R75" s="326">
        <f t="shared" ref="R75:R77" si="20">AVERAGE(N75/M75)*100</f>
        <v>100</v>
      </c>
    </row>
    <row r="76" spans="1:18" s="87" customFormat="1" ht="25.5" x14ac:dyDescent="0.2">
      <c r="A76" s="84"/>
      <c r="B76" s="84"/>
      <c r="C76" s="83"/>
      <c r="D76" s="84"/>
      <c r="E76" s="84"/>
      <c r="F76" s="84" t="s">
        <v>85</v>
      </c>
      <c r="G76" s="84"/>
      <c r="H76" s="82">
        <v>711</v>
      </c>
      <c r="I76" s="86" t="s">
        <v>34</v>
      </c>
      <c r="J76" s="102">
        <v>0</v>
      </c>
      <c r="K76" s="102">
        <v>1500000</v>
      </c>
      <c r="L76" s="275">
        <v>1500000</v>
      </c>
      <c r="M76" s="264"/>
      <c r="N76" s="146"/>
      <c r="O76" s="326">
        <v>0</v>
      </c>
      <c r="P76" s="326">
        <f t="shared" si="18"/>
        <v>100</v>
      </c>
      <c r="Q76" s="326"/>
      <c r="R76" s="326"/>
    </row>
    <row r="77" spans="1:18" s="87" customFormat="1" ht="25.5" x14ac:dyDescent="0.2">
      <c r="A77" s="84"/>
      <c r="B77" s="84"/>
      <c r="C77" s="83"/>
      <c r="D77" s="84"/>
      <c r="E77" s="84"/>
      <c r="F77" s="84" t="s">
        <v>85</v>
      </c>
      <c r="G77" s="84"/>
      <c r="H77" s="82">
        <v>72</v>
      </c>
      <c r="I77" s="86" t="s">
        <v>35</v>
      </c>
      <c r="J77" s="102">
        <v>23359.48</v>
      </c>
      <c r="K77" s="102">
        <f>SUM(K78:K79)</f>
        <v>31560</v>
      </c>
      <c r="L77" s="102">
        <f>SUM(L78:L79)</f>
        <v>12000</v>
      </c>
      <c r="M77" s="264">
        <v>12000</v>
      </c>
      <c r="N77" s="146">
        <v>12000</v>
      </c>
      <c r="O77" s="326">
        <f t="shared" si="9"/>
        <v>135.10574721697571</v>
      </c>
      <c r="P77" s="326">
        <f t="shared" si="18"/>
        <v>38.022813688212928</v>
      </c>
      <c r="Q77" s="326">
        <f t="shared" si="19"/>
        <v>100</v>
      </c>
      <c r="R77" s="326">
        <f t="shared" si="20"/>
        <v>100</v>
      </c>
    </row>
    <row r="78" spans="1:18" s="80" customFormat="1" ht="15" customHeight="1" x14ac:dyDescent="0.2">
      <c r="A78" s="77"/>
      <c r="B78" s="77"/>
      <c r="C78" s="78"/>
      <c r="D78" s="77"/>
      <c r="E78" s="77"/>
      <c r="F78" s="77" t="s">
        <v>85</v>
      </c>
      <c r="G78" s="77"/>
      <c r="H78" s="79">
        <v>721</v>
      </c>
      <c r="I78" s="73" t="s">
        <v>36</v>
      </c>
      <c r="J78" s="100">
        <v>23359.48</v>
      </c>
      <c r="K78" s="100">
        <v>20000</v>
      </c>
      <c r="L78" s="135">
        <v>12000</v>
      </c>
      <c r="M78" s="264"/>
      <c r="N78" s="135"/>
      <c r="O78" s="328">
        <f t="shared" si="9"/>
        <v>85.618344243964344</v>
      </c>
      <c r="P78" s="328">
        <f t="shared" si="18"/>
        <v>60</v>
      </c>
      <c r="Q78" s="328"/>
      <c r="R78" s="328"/>
    </row>
    <row r="79" spans="1:18" s="80" customFormat="1" ht="15" customHeight="1" x14ac:dyDescent="0.2">
      <c r="A79" s="77"/>
      <c r="B79" s="77"/>
      <c r="C79" s="78"/>
      <c r="D79" s="77"/>
      <c r="E79" s="77"/>
      <c r="F79" s="104" t="s">
        <v>85</v>
      </c>
      <c r="G79" s="77"/>
      <c r="H79" s="79">
        <v>723</v>
      </c>
      <c r="I79" s="73" t="s">
        <v>483</v>
      </c>
      <c r="J79" s="100">
        <v>0</v>
      </c>
      <c r="K79" s="100">
        <v>11560</v>
      </c>
      <c r="L79" s="135"/>
      <c r="M79" s="263"/>
      <c r="N79" s="135"/>
      <c r="O79" s="328">
        <v>0</v>
      </c>
      <c r="P79" s="328"/>
      <c r="Q79" s="328"/>
      <c r="R79" s="328"/>
    </row>
    <row r="80" spans="1:18" s="89" customFormat="1" ht="15" customHeight="1" x14ac:dyDescent="0.2">
      <c r="A80" s="194"/>
      <c r="B80" s="194"/>
      <c r="C80" s="194"/>
      <c r="D80" s="194"/>
      <c r="E80" s="194"/>
      <c r="F80" s="194"/>
      <c r="G80" s="194"/>
      <c r="H80" s="190">
        <v>3</v>
      </c>
      <c r="I80" s="191" t="s">
        <v>8</v>
      </c>
      <c r="J80" s="195">
        <v>12594700.029999999</v>
      </c>
      <c r="K80" s="195">
        <f>SUM(K81+K85+K91+K93+K96+K99+K101)</f>
        <v>17002002</v>
      </c>
      <c r="L80" s="195">
        <f>SUM(L81+L85+L91+L93+L96+L99+L101)</f>
        <v>19578634</v>
      </c>
      <c r="M80" s="195">
        <f t="shared" ref="M80" si="21">SUM(M81+M85+M91+M93+M96+M99+M101)</f>
        <v>17830000</v>
      </c>
      <c r="N80" s="195">
        <f>SUM(N81+N85+N91+N93+N96+N99+N101)</f>
        <v>17748000</v>
      </c>
      <c r="O80" s="193">
        <f>AVERAGE(K80/J80)*100</f>
        <v>134.99330638682946</v>
      </c>
      <c r="P80" s="193">
        <f>AVERAGE(L80/K80)*100</f>
        <v>115.15487411423666</v>
      </c>
      <c r="Q80" s="193">
        <f>AVERAGE(M80/L80)*100</f>
        <v>91.068661889281955</v>
      </c>
      <c r="R80" s="193">
        <f>AVERAGE(N80/M80)*100</f>
        <v>99.54010095344924</v>
      </c>
    </row>
    <row r="81" spans="1:19" s="37" customFormat="1" x14ac:dyDescent="0.2">
      <c r="A81" s="103"/>
      <c r="B81" s="104"/>
      <c r="C81" s="104"/>
      <c r="D81" s="104"/>
      <c r="E81" s="104"/>
      <c r="F81" s="77"/>
      <c r="G81" s="77"/>
      <c r="H81" s="79">
        <v>31</v>
      </c>
      <c r="I81" s="73" t="s">
        <v>37</v>
      </c>
      <c r="J81" s="100">
        <v>3520663.91</v>
      </c>
      <c r="K81" s="100">
        <f>SUM(K82:K84)</f>
        <v>3667015</v>
      </c>
      <c r="L81" s="100">
        <f>SUM(L82:L84)</f>
        <v>3742220</v>
      </c>
      <c r="M81" s="264">
        <v>3989500</v>
      </c>
      <c r="N81" s="145">
        <v>3999500</v>
      </c>
      <c r="O81" s="328">
        <f t="shared" si="9"/>
        <v>104.15691738096069</v>
      </c>
      <c r="P81" s="328">
        <f t="shared" si="9"/>
        <v>102.0508506237362</v>
      </c>
      <c r="Q81" s="107">
        <f>AVERAGE(M81/L81)*100</f>
        <v>106.60784240370688</v>
      </c>
      <c r="R81" s="107">
        <f>AVERAGE(N81/M81)*100</f>
        <v>100.25065797719013</v>
      </c>
    </row>
    <row r="82" spans="1:19" s="37" customFormat="1" x14ac:dyDescent="0.2">
      <c r="A82" s="103">
        <v>1</v>
      </c>
      <c r="B82" s="104" t="s">
        <v>81</v>
      </c>
      <c r="C82" s="104"/>
      <c r="D82" s="104"/>
      <c r="E82" s="104"/>
      <c r="F82" s="77"/>
      <c r="G82" s="77"/>
      <c r="H82" s="79">
        <v>311</v>
      </c>
      <c r="I82" s="90" t="s">
        <v>189</v>
      </c>
      <c r="J82" s="100">
        <v>2779131.84</v>
      </c>
      <c r="K82" s="99">
        <v>3097000</v>
      </c>
      <c r="L82" s="265">
        <v>3097000</v>
      </c>
      <c r="M82" s="264"/>
      <c r="N82" s="145"/>
      <c r="O82" s="328">
        <f t="shared" si="9"/>
        <v>111.43767832187478</v>
      </c>
      <c r="P82" s="328">
        <f t="shared" si="9"/>
        <v>100</v>
      </c>
      <c r="Q82" s="24"/>
      <c r="R82" s="24"/>
      <c r="S82" s="145"/>
    </row>
    <row r="83" spans="1:19" s="37" customFormat="1" x14ac:dyDescent="0.2">
      <c r="A83" s="103">
        <v>1</v>
      </c>
      <c r="B83" s="104" t="s">
        <v>81</v>
      </c>
      <c r="C83" s="104"/>
      <c r="D83" s="104"/>
      <c r="E83" s="104"/>
      <c r="F83" s="77"/>
      <c r="G83" s="77"/>
      <c r="H83" s="79">
        <v>312</v>
      </c>
      <c r="I83" s="73" t="s">
        <v>39</v>
      </c>
      <c r="J83" s="100">
        <v>264019.58</v>
      </c>
      <c r="K83" s="99">
        <v>82000</v>
      </c>
      <c r="L83" s="265">
        <v>147500</v>
      </c>
      <c r="M83" s="264"/>
      <c r="N83" s="145"/>
      <c r="O83" s="328">
        <f t="shared" si="9"/>
        <v>31.058302569832129</v>
      </c>
      <c r="P83" s="328">
        <f t="shared" si="9"/>
        <v>179.8780487804878</v>
      </c>
      <c r="Q83" s="24"/>
      <c r="R83" s="24"/>
    </row>
    <row r="84" spans="1:19" s="37" customFormat="1" x14ac:dyDescent="0.2">
      <c r="A84" s="103">
        <v>1</v>
      </c>
      <c r="B84" s="104" t="s">
        <v>81</v>
      </c>
      <c r="C84" s="104"/>
      <c r="D84" s="104" t="s">
        <v>83</v>
      </c>
      <c r="E84" s="104"/>
      <c r="F84" s="77"/>
      <c r="G84" s="77"/>
      <c r="H84" s="79">
        <v>313</v>
      </c>
      <c r="I84" s="73" t="s">
        <v>40</v>
      </c>
      <c r="J84" s="100">
        <v>477512.49</v>
      </c>
      <c r="K84" s="99">
        <v>488015</v>
      </c>
      <c r="L84" s="265">
        <v>497720</v>
      </c>
      <c r="M84" s="264"/>
      <c r="N84" s="145"/>
      <c r="O84" s="328">
        <f t="shared" si="9"/>
        <v>102.19942100362654</v>
      </c>
      <c r="P84" s="328">
        <f t="shared" si="9"/>
        <v>101.98866838109484</v>
      </c>
      <c r="Q84" s="24"/>
      <c r="R84" s="24"/>
    </row>
    <row r="85" spans="1:19" s="37" customFormat="1" x14ac:dyDescent="0.2">
      <c r="A85" s="103"/>
      <c r="B85" s="104"/>
      <c r="C85" s="104"/>
      <c r="D85" s="104"/>
      <c r="E85" s="104"/>
      <c r="F85" s="77"/>
      <c r="G85" s="77"/>
      <c r="H85" s="79">
        <v>32</v>
      </c>
      <c r="I85" s="73" t="s">
        <v>41</v>
      </c>
      <c r="J85" s="100">
        <v>5625367.0800000001</v>
      </c>
      <c r="K85" s="100">
        <f t="shared" ref="K85" si="22">SUM(K86:K90)</f>
        <v>8311987</v>
      </c>
      <c r="L85" s="100">
        <f>SUM(L86:L90)</f>
        <v>10380414</v>
      </c>
      <c r="M85" s="264">
        <v>8355500</v>
      </c>
      <c r="N85" s="325">
        <v>8255500</v>
      </c>
      <c r="O85" s="328">
        <f t="shared" si="9"/>
        <v>147.75901522145645</v>
      </c>
      <c r="P85" s="328">
        <f t="shared" si="9"/>
        <v>124.88486808268588</v>
      </c>
      <c r="Q85" s="107">
        <f>AVERAGE(M85/L85)*100</f>
        <v>80.492936023553582</v>
      </c>
      <c r="R85" s="107">
        <f>AVERAGE(N85/M85)*100</f>
        <v>98.803183531805388</v>
      </c>
    </row>
    <row r="86" spans="1:19" s="37" customFormat="1" x14ac:dyDescent="0.2">
      <c r="A86" s="103">
        <v>1</v>
      </c>
      <c r="B86" s="104" t="s">
        <v>81</v>
      </c>
      <c r="C86" s="104"/>
      <c r="D86" s="104"/>
      <c r="E86" s="104"/>
      <c r="F86" s="77"/>
      <c r="G86" s="77"/>
      <c r="H86" s="79">
        <v>321</v>
      </c>
      <c r="I86" s="73" t="s">
        <v>42</v>
      </c>
      <c r="J86" s="100">
        <v>120019.28</v>
      </c>
      <c r="K86" s="99">
        <v>132000</v>
      </c>
      <c r="L86" s="265">
        <v>132000</v>
      </c>
      <c r="M86" s="264"/>
      <c r="N86" s="145"/>
      <c r="O86" s="328">
        <f t="shared" si="9"/>
        <v>109.98232950572609</v>
      </c>
      <c r="P86" s="328">
        <f t="shared" si="9"/>
        <v>100</v>
      </c>
      <c r="Q86" s="24"/>
      <c r="R86" s="24"/>
    </row>
    <row r="87" spans="1:19" s="37" customFormat="1" x14ac:dyDescent="0.2">
      <c r="A87" s="103">
        <v>1</v>
      </c>
      <c r="B87" s="104" t="s">
        <v>81</v>
      </c>
      <c r="C87" s="103">
        <v>3</v>
      </c>
      <c r="D87" s="104" t="s">
        <v>83</v>
      </c>
      <c r="E87" s="104"/>
      <c r="F87" s="77"/>
      <c r="G87" s="77"/>
      <c r="H87" s="79">
        <v>322</v>
      </c>
      <c r="I87" s="73" t="s">
        <v>43</v>
      </c>
      <c r="J87" s="100">
        <v>1181250.05</v>
      </c>
      <c r="K87" s="99">
        <v>1478100</v>
      </c>
      <c r="L87" s="265">
        <v>1460600</v>
      </c>
      <c r="M87" s="264"/>
      <c r="N87" s="145"/>
      <c r="O87" s="328">
        <f t="shared" si="9"/>
        <v>125.13015343364428</v>
      </c>
      <c r="P87" s="328">
        <f t="shared" si="9"/>
        <v>98.816047628712539</v>
      </c>
      <c r="Q87" s="24"/>
      <c r="R87" s="24"/>
    </row>
    <row r="88" spans="1:19" s="37" customFormat="1" x14ac:dyDescent="0.2">
      <c r="A88" s="103">
        <v>1</v>
      </c>
      <c r="B88" s="104" t="s">
        <v>81</v>
      </c>
      <c r="C88" s="103">
        <v>3</v>
      </c>
      <c r="D88" s="104" t="s">
        <v>83</v>
      </c>
      <c r="E88" s="104"/>
      <c r="F88" s="77"/>
      <c r="G88" s="77"/>
      <c r="H88" s="79">
        <v>323</v>
      </c>
      <c r="I88" s="73" t="s">
        <v>44</v>
      </c>
      <c r="J88" s="100">
        <v>3218933.72</v>
      </c>
      <c r="K88" s="99">
        <v>5564000</v>
      </c>
      <c r="L88" s="265">
        <v>7531500</v>
      </c>
      <c r="M88" s="264"/>
      <c r="N88" s="145"/>
      <c r="O88" s="328">
        <f t="shared" si="9"/>
        <v>172.85226985040251</v>
      </c>
      <c r="P88" s="328">
        <f t="shared" si="9"/>
        <v>135.36125089863407</v>
      </c>
      <c r="Q88" s="24"/>
      <c r="R88" s="24"/>
    </row>
    <row r="89" spans="1:19" s="87" customFormat="1" ht="25.5" x14ac:dyDescent="0.2">
      <c r="A89" s="139">
        <v>1</v>
      </c>
      <c r="B89" s="140" t="s">
        <v>81</v>
      </c>
      <c r="C89" s="140"/>
      <c r="D89" s="140"/>
      <c r="E89" s="140"/>
      <c r="F89" s="88"/>
      <c r="G89" s="88"/>
      <c r="H89" s="82">
        <v>324</v>
      </c>
      <c r="I89" s="86" t="s">
        <v>45</v>
      </c>
      <c r="J89" s="102">
        <v>31282.05</v>
      </c>
      <c r="K89" s="142">
        <v>10000</v>
      </c>
      <c r="L89" s="275">
        <v>27314</v>
      </c>
      <c r="M89" s="264"/>
      <c r="N89" s="146"/>
      <c r="O89" s="326">
        <f t="shared" si="9"/>
        <v>31.967214424885839</v>
      </c>
      <c r="P89" s="326">
        <f t="shared" si="9"/>
        <v>273.14</v>
      </c>
      <c r="Q89" s="327"/>
      <c r="R89" s="327"/>
    </row>
    <row r="90" spans="1:19" s="80" customFormat="1" x14ac:dyDescent="0.2">
      <c r="A90" s="103">
        <v>1</v>
      </c>
      <c r="B90" s="104" t="s">
        <v>81</v>
      </c>
      <c r="C90" s="103"/>
      <c r="D90" s="104"/>
      <c r="E90" s="104"/>
      <c r="F90" s="77"/>
      <c r="G90" s="77"/>
      <c r="H90" s="79">
        <v>329</v>
      </c>
      <c r="I90" s="73" t="s">
        <v>46</v>
      </c>
      <c r="J90" s="100">
        <v>1073881.98</v>
      </c>
      <c r="K90" s="99">
        <v>1127887</v>
      </c>
      <c r="L90" s="265">
        <v>1229000</v>
      </c>
      <c r="M90" s="264"/>
      <c r="N90" s="135"/>
      <c r="O90" s="328">
        <f t="shared" si="9"/>
        <v>105.02895299537478</v>
      </c>
      <c r="P90" s="328">
        <f t="shared" si="9"/>
        <v>108.96481651087386</v>
      </c>
      <c r="Q90" s="329"/>
      <c r="R90" s="329"/>
    </row>
    <row r="91" spans="1:19" s="80" customFormat="1" x14ac:dyDescent="0.2">
      <c r="A91" s="103"/>
      <c r="B91" s="104"/>
      <c r="C91" s="104"/>
      <c r="D91" s="104"/>
      <c r="E91" s="104"/>
      <c r="F91" s="77"/>
      <c r="G91" s="77"/>
      <c r="H91" s="79">
        <v>34</v>
      </c>
      <c r="I91" s="73" t="s">
        <v>47</v>
      </c>
      <c r="J91" s="100">
        <v>45167.7</v>
      </c>
      <c r="K91" s="100">
        <f>SUM(K92:K92)</f>
        <v>38000</v>
      </c>
      <c r="L91" s="100">
        <f>SUM(L92)</f>
        <v>95000</v>
      </c>
      <c r="M91" s="264">
        <v>151000</v>
      </c>
      <c r="N91" s="135">
        <v>159000</v>
      </c>
      <c r="O91" s="328">
        <f t="shared" si="9"/>
        <v>84.130916562056527</v>
      </c>
      <c r="P91" s="328">
        <f t="shared" si="9"/>
        <v>250</v>
      </c>
      <c r="Q91" s="107">
        <f>AVERAGE(M91/L91)*100</f>
        <v>158.94736842105263</v>
      </c>
      <c r="R91" s="107">
        <f>AVERAGE(N91/M91)*100</f>
        <v>105.29801324503312</v>
      </c>
    </row>
    <row r="92" spans="1:19" s="80" customFormat="1" x14ac:dyDescent="0.2">
      <c r="A92" s="103">
        <v>1</v>
      </c>
      <c r="B92" s="104" t="s">
        <v>81</v>
      </c>
      <c r="C92" s="104"/>
      <c r="D92" s="104"/>
      <c r="E92" s="104"/>
      <c r="F92" s="77"/>
      <c r="G92" s="77"/>
      <c r="H92" s="79">
        <v>343</v>
      </c>
      <c r="I92" s="73" t="s">
        <v>48</v>
      </c>
      <c r="J92" s="100">
        <v>45167.7</v>
      </c>
      <c r="K92" s="99">
        <v>38000</v>
      </c>
      <c r="L92" s="265">
        <v>95000</v>
      </c>
      <c r="M92" s="264"/>
      <c r="N92" s="135"/>
      <c r="O92" s="328">
        <f t="shared" si="9"/>
        <v>84.130916562056527</v>
      </c>
      <c r="P92" s="328">
        <f t="shared" si="9"/>
        <v>250</v>
      </c>
      <c r="Q92" s="329"/>
      <c r="R92" s="329"/>
    </row>
    <row r="93" spans="1:19" s="80" customFormat="1" x14ac:dyDescent="0.2">
      <c r="A93" s="103"/>
      <c r="B93" s="104"/>
      <c r="C93" s="104"/>
      <c r="D93" s="104"/>
      <c r="E93" s="104"/>
      <c r="F93" s="77"/>
      <c r="G93" s="77"/>
      <c r="H93" s="79">
        <v>35</v>
      </c>
      <c r="I93" s="73" t="s">
        <v>49</v>
      </c>
      <c r="J93" s="100">
        <v>891370</v>
      </c>
      <c r="K93" s="100">
        <f>SUM(K94:K95)</f>
        <v>1335000</v>
      </c>
      <c r="L93" s="100">
        <f>SUM(L94:L95)</f>
        <v>1355000</v>
      </c>
      <c r="M93" s="264">
        <v>1355000</v>
      </c>
      <c r="N93" s="135">
        <v>1355000</v>
      </c>
      <c r="O93" s="328">
        <f t="shared" si="9"/>
        <v>149.76945600592347</v>
      </c>
      <c r="P93" s="328">
        <f t="shared" si="9"/>
        <v>101.49812734082397</v>
      </c>
      <c r="Q93" s="107">
        <f>AVERAGE(M93/L93)*100</f>
        <v>100</v>
      </c>
      <c r="R93" s="107">
        <f>AVERAGE(N93/M93)*100</f>
        <v>100</v>
      </c>
    </row>
    <row r="94" spans="1:19" s="87" customFormat="1" ht="26.25" customHeight="1" x14ac:dyDescent="0.2">
      <c r="A94" s="136">
        <v>1</v>
      </c>
      <c r="B94" s="137"/>
      <c r="C94" s="137"/>
      <c r="D94" s="137"/>
      <c r="E94" s="137"/>
      <c r="F94" s="84"/>
      <c r="G94" s="84"/>
      <c r="H94" s="82">
        <v>351</v>
      </c>
      <c r="I94" s="86" t="s">
        <v>452</v>
      </c>
      <c r="J94" s="102">
        <v>835050</v>
      </c>
      <c r="K94" s="106">
        <v>1045000</v>
      </c>
      <c r="L94" s="275">
        <v>1045000</v>
      </c>
      <c r="M94" s="264"/>
      <c r="N94" s="146"/>
      <c r="O94" s="328">
        <f t="shared" si="9"/>
        <v>125.14220705346986</v>
      </c>
      <c r="P94" s="328">
        <f t="shared" si="9"/>
        <v>100</v>
      </c>
      <c r="Q94" s="327"/>
      <c r="R94" s="327"/>
    </row>
    <row r="95" spans="1:19" s="87" customFormat="1" ht="38.25" x14ac:dyDescent="0.2">
      <c r="A95" s="136">
        <v>1</v>
      </c>
      <c r="B95" s="136"/>
      <c r="C95" s="137"/>
      <c r="D95" s="136"/>
      <c r="E95" s="137"/>
      <c r="F95" s="84"/>
      <c r="G95" s="84"/>
      <c r="H95" s="82">
        <v>352</v>
      </c>
      <c r="I95" s="85" t="s">
        <v>190</v>
      </c>
      <c r="J95" s="102">
        <v>56320</v>
      </c>
      <c r="K95" s="142">
        <v>290000</v>
      </c>
      <c r="L95" s="275">
        <v>310000</v>
      </c>
      <c r="M95" s="264"/>
      <c r="N95" s="146"/>
      <c r="O95" s="326">
        <f t="shared" si="9"/>
        <v>514.91477272727275</v>
      </c>
      <c r="P95" s="326">
        <f t="shared" si="9"/>
        <v>106.89655172413792</v>
      </c>
      <c r="Q95" s="327"/>
      <c r="R95" s="327"/>
    </row>
    <row r="96" spans="1:19" s="87" customFormat="1" ht="25.5" x14ac:dyDescent="0.2">
      <c r="A96" s="136"/>
      <c r="B96" s="137"/>
      <c r="C96" s="137"/>
      <c r="D96" s="137"/>
      <c r="E96" s="137"/>
      <c r="F96" s="84"/>
      <c r="G96" s="84"/>
      <c r="H96" s="82">
        <v>36</v>
      </c>
      <c r="I96" s="86" t="s">
        <v>191</v>
      </c>
      <c r="J96" s="102">
        <v>30300</v>
      </c>
      <c r="K96" s="102">
        <f>SUM(K97:K98)</f>
        <v>340000</v>
      </c>
      <c r="L96" s="102">
        <f>SUM(L97:L98)</f>
        <v>192000</v>
      </c>
      <c r="M96" s="264">
        <v>160000</v>
      </c>
      <c r="N96" s="146">
        <v>160000</v>
      </c>
      <c r="O96" s="326">
        <f t="shared" si="9"/>
        <v>1122.1122112211222</v>
      </c>
      <c r="P96" s="326">
        <f t="shared" si="9"/>
        <v>56.470588235294116</v>
      </c>
      <c r="Q96" s="107">
        <f>AVERAGE(M96/L96)*100</f>
        <v>83.333333333333343</v>
      </c>
      <c r="R96" s="107">
        <f>AVERAGE(N96/M96)*100</f>
        <v>100</v>
      </c>
    </row>
    <row r="97" spans="1:19" s="80" customFormat="1" x14ac:dyDescent="0.2">
      <c r="A97" s="104" t="s">
        <v>482</v>
      </c>
      <c r="B97" s="103"/>
      <c r="C97" s="104"/>
      <c r="D97" s="103"/>
      <c r="E97" s="104"/>
      <c r="F97" s="77"/>
      <c r="G97" s="77"/>
      <c r="H97" s="79">
        <v>363</v>
      </c>
      <c r="I97" s="73" t="s">
        <v>50</v>
      </c>
      <c r="J97" s="100"/>
      <c r="K97" s="99">
        <v>250000</v>
      </c>
      <c r="L97" s="265">
        <v>32000</v>
      </c>
      <c r="M97" s="264"/>
      <c r="N97" s="135"/>
      <c r="O97" s="328"/>
      <c r="P97" s="328">
        <f t="shared" si="9"/>
        <v>12.8</v>
      </c>
      <c r="Q97" s="329"/>
      <c r="R97" s="329"/>
    </row>
    <row r="98" spans="1:19" s="87" customFormat="1" ht="25.5" x14ac:dyDescent="0.2">
      <c r="A98" s="137" t="s">
        <v>482</v>
      </c>
      <c r="B98" s="136"/>
      <c r="C98" s="137"/>
      <c r="D98" s="136"/>
      <c r="E98" s="137"/>
      <c r="F98" s="84"/>
      <c r="G98" s="84"/>
      <c r="H98" s="82">
        <v>366</v>
      </c>
      <c r="I98" s="86" t="s">
        <v>177</v>
      </c>
      <c r="J98" s="102">
        <v>30300</v>
      </c>
      <c r="K98" s="142">
        <v>90000</v>
      </c>
      <c r="L98" s="275">
        <v>160000</v>
      </c>
      <c r="M98" s="264"/>
      <c r="N98" s="146"/>
      <c r="O98" s="326">
        <f t="shared" si="9"/>
        <v>297.02970297029702</v>
      </c>
      <c r="P98" s="326">
        <f t="shared" si="9"/>
        <v>177.77777777777777</v>
      </c>
      <c r="Q98" s="327"/>
      <c r="R98" s="327"/>
    </row>
    <row r="99" spans="1:19" s="87" customFormat="1" ht="25.5" x14ac:dyDescent="0.2">
      <c r="A99" s="136"/>
      <c r="B99" s="137"/>
      <c r="C99" s="137"/>
      <c r="D99" s="137"/>
      <c r="E99" s="137"/>
      <c r="F99" s="84"/>
      <c r="G99" s="84"/>
      <c r="H99" s="82">
        <v>37</v>
      </c>
      <c r="I99" s="86" t="s">
        <v>51</v>
      </c>
      <c r="J99" s="102">
        <v>775206.1</v>
      </c>
      <c r="K99" s="102">
        <f>SUM(K100)</f>
        <v>918500</v>
      </c>
      <c r="L99" s="102">
        <f>SUM(L100)</f>
        <v>1084000</v>
      </c>
      <c r="M99" s="264">
        <v>1084000</v>
      </c>
      <c r="N99" s="146">
        <v>1084000</v>
      </c>
      <c r="O99" s="326">
        <f t="shared" si="9"/>
        <v>118.48461976756892</v>
      </c>
      <c r="P99" s="326">
        <f t="shared" si="9"/>
        <v>118.01850843767012</v>
      </c>
      <c r="Q99" s="107">
        <f>AVERAGE(M99/L99)*100</f>
        <v>100</v>
      </c>
      <c r="R99" s="107">
        <f>AVERAGE(N99/M99)*100</f>
        <v>100</v>
      </c>
    </row>
    <row r="100" spans="1:19" s="87" customFormat="1" ht="26.25" customHeight="1" x14ac:dyDescent="0.2">
      <c r="A100" s="136">
        <v>1</v>
      </c>
      <c r="B100" s="137"/>
      <c r="C100" s="137"/>
      <c r="D100" s="136"/>
      <c r="E100" s="137"/>
      <c r="F100" s="84"/>
      <c r="G100" s="84"/>
      <c r="H100" s="82">
        <v>372</v>
      </c>
      <c r="I100" s="86" t="s">
        <v>52</v>
      </c>
      <c r="J100" s="102">
        <v>775206.1</v>
      </c>
      <c r="K100" s="142">
        <v>918500</v>
      </c>
      <c r="L100" s="275">
        <v>1084000</v>
      </c>
      <c r="M100" s="264"/>
      <c r="N100" s="146"/>
      <c r="O100" s="326">
        <f t="shared" si="9"/>
        <v>118.48461976756892</v>
      </c>
      <c r="P100" s="326">
        <f t="shared" si="9"/>
        <v>118.01850843767012</v>
      </c>
      <c r="Q100" s="327"/>
      <c r="R100" s="327"/>
    </row>
    <row r="101" spans="1:19" s="80" customFormat="1" ht="12.75" customHeight="1" x14ac:dyDescent="0.2">
      <c r="A101" s="103"/>
      <c r="B101" s="104"/>
      <c r="C101" s="104"/>
      <c r="D101" s="104"/>
      <c r="E101" s="104"/>
      <c r="F101" s="77"/>
      <c r="G101" s="77"/>
      <c r="H101" s="79">
        <v>38</v>
      </c>
      <c r="I101" s="73" t="s">
        <v>192</v>
      </c>
      <c r="J101" s="100">
        <v>1706625.24</v>
      </c>
      <c r="K101" s="100">
        <f>SUM(K102:K106)</f>
        <v>2391500</v>
      </c>
      <c r="L101" s="100">
        <f>SUM(L102:L106)</f>
        <v>2730000</v>
      </c>
      <c r="M101" s="264">
        <v>2735000</v>
      </c>
      <c r="N101" s="135">
        <v>2735000</v>
      </c>
      <c r="O101" s="328">
        <f t="shared" si="9"/>
        <v>140.13035457040354</v>
      </c>
      <c r="P101" s="328">
        <f t="shared" si="9"/>
        <v>114.15429646665274</v>
      </c>
      <c r="Q101" s="107">
        <f>AVERAGE(M101/L101)*100</f>
        <v>100.18315018315019</v>
      </c>
      <c r="R101" s="107">
        <f>AVERAGE(N101/M101)*100</f>
        <v>100</v>
      </c>
    </row>
    <row r="102" spans="1:19" s="80" customFormat="1" x14ac:dyDescent="0.2">
      <c r="A102" s="103">
        <v>1</v>
      </c>
      <c r="B102" s="104"/>
      <c r="C102" s="104"/>
      <c r="D102" s="104"/>
      <c r="E102" s="104"/>
      <c r="F102" s="77"/>
      <c r="G102" s="77"/>
      <c r="H102" s="79">
        <v>381</v>
      </c>
      <c r="I102" s="73" t="s">
        <v>54</v>
      </c>
      <c r="J102" s="100">
        <v>1653932.19</v>
      </c>
      <c r="K102" s="99">
        <v>2151500</v>
      </c>
      <c r="L102" s="265">
        <v>2410000</v>
      </c>
      <c r="M102" s="264"/>
      <c r="N102" s="135"/>
      <c r="O102" s="328">
        <f t="shared" si="9"/>
        <v>130.08393046633913</v>
      </c>
      <c r="P102" s="328">
        <f t="shared" si="9"/>
        <v>112.01487334417848</v>
      </c>
      <c r="Q102" s="329"/>
      <c r="R102" s="329"/>
    </row>
    <row r="103" spans="1:19" s="80" customFormat="1" x14ac:dyDescent="0.2">
      <c r="A103" s="104" t="s">
        <v>482</v>
      </c>
      <c r="B103" s="104"/>
      <c r="C103" s="104"/>
      <c r="D103" s="103"/>
      <c r="E103" s="104"/>
      <c r="F103" s="77"/>
      <c r="G103" s="77"/>
      <c r="H103" s="79">
        <v>382</v>
      </c>
      <c r="I103" s="73" t="s">
        <v>55</v>
      </c>
      <c r="J103" s="101">
        <v>25510</v>
      </c>
      <c r="K103" s="99">
        <v>220000</v>
      </c>
      <c r="L103" s="265">
        <v>300000</v>
      </c>
      <c r="M103" s="264"/>
      <c r="N103" s="135"/>
      <c r="O103" s="328">
        <f t="shared" si="9"/>
        <v>862.40689925519405</v>
      </c>
      <c r="P103" s="328">
        <f t="shared" si="9"/>
        <v>136.36363636363635</v>
      </c>
      <c r="Q103" s="329"/>
      <c r="R103" s="329"/>
    </row>
    <row r="104" spans="1:19" s="80" customFormat="1" x14ac:dyDescent="0.2">
      <c r="A104" s="104" t="s">
        <v>482</v>
      </c>
      <c r="B104" s="104"/>
      <c r="C104" s="104"/>
      <c r="D104" s="103"/>
      <c r="E104" s="104"/>
      <c r="F104" s="77"/>
      <c r="G104" s="77"/>
      <c r="H104" s="79">
        <v>383</v>
      </c>
      <c r="I104" s="73" t="s">
        <v>178</v>
      </c>
      <c r="J104" s="101">
        <v>16850</v>
      </c>
      <c r="K104" s="99">
        <v>0</v>
      </c>
      <c r="L104" s="265"/>
      <c r="M104" s="264"/>
      <c r="N104" s="135"/>
      <c r="O104" s="328">
        <f t="shared" si="9"/>
        <v>0</v>
      </c>
      <c r="P104" s="328">
        <v>0</v>
      </c>
      <c r="Q104" s="329"/>
      <c r="R104" s="329"/>
    </row>
    <row r="105" spans="1:19" s="105" customFormat="1" x14ac:dyDescent="0.2">
      <c r="A105" s="103">
        <v>1</v>
      </c>
      <c r="B105" s="104"/>
      <c r="C105" s="104"/>
      <c r="D105" s="104"/>
      <c r="E105" s="104"/>
      <c r="F105" s="104"/>
      <c r="G105" s="104"/>
      <c r="H105" s="143">
        <v>385</v>
      </c>
      <c r="I105" s="90" t="s">
        <v>56</v>
      </c>
      <c r="J105" s="100">
        <v>0</v>
      </c>
      <c r="K105" s="99">
        <v>20000</v>
      </c>
      <c r="L105" s="265">
        <v>20000</v>
      </c>
      <c r="M105" s="264"/>
      <c r="N105" s="265"/>
      <c r="O105" s="328">
        <v>0</v>
      </c>
      <c r="P105" s="328">
        <f t="shared" si="9"/>
        <v>100</v>
      </c>
      <c r="Q105" s="330"/>
      <c r="R105" s="330"/>
    </row>
    <row r="106" spans="1:19" s="89" customFormat="1" x14ac:dyDescent="0.2">
      <c r="A106" s="104" t="s">
        <v>482</v>
      </c>
      <c r="B106" s="77"/>
      <c r="C106" s="77"/>
      <c r="D106" s="78"/>
      <c r="E106" s="77"/>
      <c r="F106" s="78"/>
      <c r="G106" s="77"/>
      <c r="H106" s="79">
        <v>386</v>
      </c>
      <c r="I106" s="73" t="s">
        <v>57</v>
      </c>
      <c r="J106" s="100">
        <v>10333.049999999999</v>
      </c>
      <c r="K106" s="99">
        <v>0</v>
      </c>
      <c r="L106" s="265"/>
      <c r="M106" s="264"/>
      <c r="N106" s="224"/>
      <c r="O106" s="328">
        <f t="shared" si="9"/>
        <v>0</v>
      </c>
      <c r="P106" s="328">
        <v>0</v>
      </c>
      <c r="Q106" s="331"/>
      <c r="R106" s="331"/>
    </row>
    <row r="107" spans="1:19" s="80" customFormat="1" ht="15" customHeight="1" x14ac:dyDescent="0.2">
      <c r="A107" s="194"/>
      <c r="B107" s="194"/>
      <c r="C107" s="194"/>
      <c r="D107" s="194"/>
      <c r="E107" s="194"/>
      <c r="F107" s="194"/>
      <c r="G107" s="194"/>
      <c r="H107" s="190">
        <v>4</v>
      </c>
      <c r="I107" s="191" t="s">
        <v>9</v>
      </c>
      <c r="J107" s="195">
        <v>2037106.21</v>
      </c>
      <c r="K107" s="195">
        <f>SUM(K108+K111)</f>
        <v>4428800</v>
      </c>
      <c r="L107" s="195">
        <f>SUM(L108+L111+L117)</f>
        <v>19180250</v>
      </c>
      <c r="M107" s="195">
        <f t="shared" ref="M107:N107" si="23">SUM(M108+M111+M117)</f>
        <v>10135000</v>
      </c>
      <c r="N107" s="195">
        <f t="shared" si="23"/>
        <v>8185000</v>
      </c>
      <c r="O107" s="193">
        <f>AVERAGE(K107/J107)*100</f>
        <v>217.40643557313587</v>
      </c>
      <c r="P107" s="193">
        <f>AVERAGE(L107/K107)*100</f>
        <v>433.08006683526008</v>
      </c>
      <c r="Q107" s="193">
        <f>AVERAGE(M107/L107)*100</f>
        <v>52.8408128152657</v>
      </c>
      <c r="R107" s="193">
        <f>AVERAGE(N107/M107)*100</f>
        <v>80.759743463246181</v>
      </c>
      <c r="S107" s="147"/>
    </row>
    <row r="108" spans="1:19" s="87" customFormat="1" ht="25.5" x14ac:dyDescent="0.2">
      <c r="A108" s="137"/>
      <c r="B108" s="137"/>
      <c r="C108" s="137"/>
      <c r="D108" s="137"/>
      <c r="E108" s="137"/>
      <c r="F108" s="137"/>
      <c r="G108" s="137"/>
      <c r="H108" s="82">
        <v>41</v>
      </c>
      <c r="I108" s="85" t="s">
        <v>179</v>
      </c>
      <c r="J108" s="102">
        <v>57927</v>
      </c>
      <c r="K108" s="102">
        <f>SUM(K109:K110)</f>
        <v>601800</v>
      </c>
      <c r="L108" s="102">
        <f>SUM(L109:L110)</f>
        <v>280000</v>
      </c>
      <c r="M108" s="264">
        <v>2350000</v>
      </c>
      <c r="N108" s="146">
        <v>2350000</v>
      </c>
      <c r="O108" s="326">
        <f t="shared" si="9"/>
        <v>1038.8937801025429</v>
      </c>
      <c r="P108" s="326">
        <f t="shared" si="9"/>
        <v>46.527085410435362</v>
      </c>
      <c r="Q108" s="107">
        <f>AVERAGE(M108/L108)*100</f>
        <v>839.28571428571422</v>
      </c>
      <c r="R108" s="107">
        <f>AVERAGE(N108/M108)*100</f>
        <v>100</v>
      </c>
    </row>
    <row r="109" spans="1:19" s="80" customFormat="1" ht="15" customHeight="1" x14ac:dyDescent="0.2">
      <c r="A109" s="104" t="s">
        <v>482</v>
      </c>
      <c r="B109" s="104"/>
      <c r="C109" s="103"/>
      <c r="D109" s="104"/>
      <c r="E109" s="104"/>
      <c r="F109" s="104" t="s">
        <v>85</v>
      </c>
      <c r="G109" s="104"/>
      <c r="H109" s="79">
        <v>411</v>
      </c>
      <c r="I109" s="73" t="s">
        <v>58</v>
      </c>
      <c r="J109" s="100">
        <v>51519.3</v>
      </c>
      <c r="K109" s="99">
        <v>140000</v>
      </c>
      <c r="L109" s="265">
        <v>280000</v>
      </c>
      <c r="M109" s="264"/>
      <c r="N109" s="135"/>
      <c r="O109" s="328">
        <f t="shared" si="9"/>
        <v>271.74282259269825</v>
      </c>
      <c r="P109" s="328">
        <f t="shared" si="9"/>
        <v>200</v>
      </c>
      <c r="Q109" s="329"/>
      <c r="R109" s="329"/>
    </row>
    <row r="110" spans="1:19" s="80" customFormat="1" ht="15" customHeight="1" x14ac:dyDescent="0.2">
      <c r="A110" s="104" t="s">
        <v>482</v>
      </c>
      <c r="B110" s="104"/>
      <c r="C110" s="103"/>
      <c r="D110" s="104"/>
      <c r="E110" s="104"/>
      <c r="F110" s="104"/>
      <c r="G110" s="104"/>
      <c r="H110" s="79">
        <v>412</v>
      </c>
      <c r="I110" s="73" t="s">
        <v>180</v>
      </c>
      <c r="J110" s="100">
        <v>6407.7</v>
      </c>
      <c r="K110" s="99">
        <v>461800</v>
      </c>
      <c r="L110" s="265">
        <v>0</v>
      </c>
      <c r="M110" s="264"/>
      <c r="N110" s="135"/>
      <c r="O110" s="328">
        <f t="shared" ref="O110:P116" si="24">AVERAGE(K110/J110)*100</f>
        <v>7206.9541333083635</v>
      </c>
      <c r="P110" s="328">
        <f t="shared" si="24"/>
        <v>0</v>
      </c>
      <c r="Q110" s="329"/>
      <c r="R110" s="329"/>
    </row>
    <row r="111" spans="1:19" s="87" customFormat="1" ht="25.5" x14ac:dyDescent="0.2">
      <c r="A111" s="137"/>
      <c r="B111" s="137"/>
      <c r="C111" s="136"/>
      <c r="D111" s="137"/>
      <c r="E111" s="137"/>
      <c r="F111" s="137"/>
      <c r="G111" s="137"/>
      <c r="H111" s="82">
        <v>42</v>
      </c>
      <c r="I111" s="86" t="s">
        <v>59</v>
      </c>
      <c r="J111" s="102">
        <v>1979179.21</v>
      </c>
      <c r="K111" s="102">
        <f>SUM(K112:K116)</f>
        <v>3827000</v>
      </c>
      <c r="L111" s="102">
        <f>SUM(L112:L116)</f>
        <v>17094000</v>
      </c>
      <c r="M111" s="264">
        <v>7435000</v>
      </c>
      <c r="N111" s="146">
        <v>5485000</v>
      </c>
      <c r="O111" s="326">
        <f t="shared" si="24"/>
        <v>193.36298505277853</v>
      </c>
      <c r="P111" s="326">
        <f t="shared" si="24"/>
        <v>446.6684086752025</v>
      </c>
      <c r="Q111" s="107">
        <f>AVERAGE(M111/L111)*100</f>
        <v>43.494793494793491</v>
      </c>
      <c r="R111" s="107">
        <f>AVERAGE(N111/M111)*100</f>
        <v>73.772696704774717</v>
      </c>
    </row>
    <row r="112" spans="1:19" s="80" customFormat="1" x14ac:dyDescent="0.2">
      <c r="A112" s="103">
        <v>1</v>
      </c>
      <c r="B112" s="104"/>
      <c r="C112" s="103">
        <v>3</v>
      </c>
      <c r="D112" s="103">
        <v>4</v>
      </c>
      <c r="E112" s="104"/>
      <c r="F112" s="104" t="s">
        <v>85</v>
      </c>
      <c r="G112" s="103">
        <v>7</v>
      </c>
      <c r="H112" s="79">
        <v>421</v>
      </c>
      <c r="I112" s="73" t="s">
        <v>60</v>
      </c>
      <c r="J112" s="100">
        <v>1823275.64</v>
      </c>
      <c r="K112" s="99">
        <v>3056000</v>
      </c>
      <c r="L112" s="265">
        <v>15810000</v>
      </c>
      <c r="M112" s="264"/>
      <c r="N112" s="135"/>
      <c r="O112" s="328">
        <f t="shared" si="24"/>
        <v>167.61042230564766</v>
      </c>
      <c r="P112" s="328">
        <f t="shared" si="24"/>
        <v>517.34293193717281</v>
      </c>
      <c r="Q112" s="329"/>
      <c r="R112" s="329"/>
    </row>
    <row r="113" spans="1:18" s="80" customFormat="1" x14ac:dyDescent="0.2">
      <c r="A113" s="104" t="s">
        <v>482</v>
      </c>
      <c r="B113" s="104"/>
      <c r="C113" s="104"/>
      <c r="D113" s="103">
        <v>4</v>
      </c>
      <c r="E113" s="104"/>
      <c r="F113" s="104"/>
      <c r="G113" s="104"/>
      <c r="H113" s="79">
        <v>422</v>
      </c>
      <c r="I113" s="73" t="s">
        <v>61</v>
      </c>
      <c r="J113" s="100">
        <v>30515.8</v>
      </c>
      <c r="K113" s="99">
        <v>325000</v>
      </c>
      <c r="L113" s="265">
        <v>360000</v>
      </c>
      <c r="M113" s="264"/>
      <c r="N113" s="135"/>
      <c r="O113" s="328">
        <f t="shared" si="24"/>
        <v>1065.0220541489982</v>
      </c>
      <c r="P113" s="328">
        <f t="shared" si="24"/>
        <v>110.76923076923077</v>
      </c>
      <c r="Q113" s="329"/>
      <c r="R113" s="329"/>
    </row>
    <row r="114" spans="1:18" s="80" customFormat="1" x14ac:dyDescent="0.2">
      <c r="A114" s="104" t="s">
        <v>482</v>
      </c>
      <c r="B114" s="104" t="s">
        <v>81</v>
      </c>
      <c r="C114" s="103"/>
      <c r="D114" s="104"/>
      <c r="E114" s="104"/>
      <c r="F114" s="104"/>
      <c r="G114" s="104"/>
      <c r="H114" s="79">
        <v>423</v>
      </c>
      <c r="I114" s="73" t="s">
        <v>62</v>
      </c>
      <c r="J114" s="100">
        <v>0</v>
      </c>
      <c r="K114" s="99">
        <v>150000</v>
      </c>
      <c r="L114" s="265">
        <v>0</v>
      </c>
      <c r="M114" s="264"/>
      <c r="N114" s="135"/>
      <c r="O114" s="328">
        <v>0</v>
      </c>
      <c r="P114" s="328">
        <f t="shared" si="24"/>
        <v>0</v>
      </c>
      <c r="Q114" s="329"/>
      <c r="R114" s="329"/>
    </row>
    <row r="115" spans="1:18" s="87" customFormat="1" ht="25.5" x14ac:dyDescent="0.2">
      <c r="A115" s="136"/>
      <c r="B115" s="137"/>
      <c r="C115" s="137" t="s">
        <v>82</v>
      </c>
      <c r="D115" s="136">
        <v>4</v>
      </c>
      <c r="E115" s="137"/>
      <c r="F115" s="137"/>
      <c r="G115" s="137"/>
      <c r="H115" s="82">
        <v>424</v>
      </c>
      <c r="I115" s="86" t="s">
        <v>63</v>
      </c>
      <c r="J115" s="102">
        <v>125387.77</v>
      </c>
      <c r="K115" s="142">
        <v>110000</v>
      </c>
      <c r="L115" s="275">
        <v>110000</v>
      </c>
      <c r="M115" s="264"/>
      <c r="N115" s="146"/>
      <c r="O115" s="326">
        <f t="shared" si="24"/>
        <v>87.727854159939199</v>
      </c>
      <c r="P115" s="326">
        <f t="shared" si="24"/>
        <v>100</v>
      </c>
      <c r="Q115" s="327"/>
      <c r="R115" s="327"/>
    </row>
    <row r="116" spans="1:18" s="80" customFormat="1" x14ac:dyDescent="0.2">
      <c r="A116" s="104" t="s">
        <v>482</v>
      </c>
      <c r="B116" s="104"/>
      <c r="C116" s="103"/>
      <c r="D116" s="104"/>
      <c r="E116" s="104"/>
      <c r="F116" s="104" t="s">
        <v>85</v>
      </c>
      <c r="G116" s="104"/>
      <c r="H116" s="79">
        <v>426</v>
      </c>
      <c r="I116" s="73" t="s">
        <v>64</v>
      </c>
      <c r="J116" s="100">
        <v>0</v>
      </c>
      <c r="K116" s="99">
        <v>186000</v>
      </c>
      <c r="L116" s="265">
        <v>814000</v>
      </c>
      <c r="M116" s="264"/>
      <c r="N116" s="135"/>
      <c r="O116" s="328">
        <v>0</v>
      </c>
      <c r="P116" s="328">
        <f t="shared" si="24"/>
        <v>437.63440860215053</v>
      </c>
      <c r="Q116" s="329"/>
      <c r="R116" s="329"/>
    </row>
    <row r="117" spans="1:18" s="87" customFormat="1" ht="25.5" x14ac:dyDescent="0.2">
      <c r="A117" s="137"/>
      <c r="B117" s="137"/>
      <c r="C117" s="136"/>
      <c r="D117" s="137"/>
      <c r="E117" s="137"/>
      <c r="F117" s="137"/>
      <c r="G117" s="137"/>
      <c r="H117" s="82">
        <v>45</v>
      </c>
      <c r="I117" s="86" t="s">
        <v>524</v>
      </c>
      <c r="J117" s="102">
        <v>0</v>
      </c>
      <c r="K117" s="142">
        <v>0</v>
      </c>
      <c r="L117" s="275">
        <f>SUM(L118)</f>
        <v>1806250</v>
      </c>
      <c r="M117" s="264">
        <v>350000</v>
      </c>
      <c r="N117" s="146">
        <v>350000</v>
      </c>
      <c r="O117" s="326">
        <v>0</v>
      </c>
      <c r="P117" s="326">
        <v>0</v>
      </c>
      <c r="Q117" s="107">
        <f>AVERAGE(M117/L117)*100</f>
        <v>19.377162629757784</v>
      </c>
      <c r="R117" s="107">
        <f>AVERAGE(N117/M117)*100</f>
        <v>100</v>
      </c>
    </row>
    <row r="118" spans="1:18" s="96" customFormat="1" ht="15" customHeight="1" x14ac:dyDescent="0.2">
      <c r="A118" s="290" t="s">
        <v>482</v>
      </c>
      <c r="B118" s="291"/>
      <c r="C118" s="291"/>
      <c r="D118" s="103">
        <v>4</v>
      </c>
      <c r="E118" s="291"/>
      <c r="F118" s="291"/>
      <c r="G118" s="291"/>
      <c r="H118" s="238">
        <v>451</v>
      </c>
      <c r="I118" s="239" t="s">
        <v>525</v>
      </c>
      <c r="J118" s="240">
        <v>0</v>
      </c>
      <c r="K118" s="240">
        <v>0</v>
      </c>
      <c r="L118" s="265">
        <v>1806250</v>
      </c>
      <c r="M118" s="263"/>
      <c r="N118" s="289"/>
      <c r="O118" s="328">
        <v>0</v>
      </c>
      <c r="P118" s="328">
        <v>0</v>
      </c>
      <c r="Q118" s="332"/>
      <c r="R118" s="332"/>
    </row>
    <row r="119" spans="1:18" x14ac:dyDescent="0.2">
      <c r="A119" s="241"/>
      <c r="B119" s="241"/>
      <c r="C119" s="241"/>
      <c r="D119" s="241"/>
      <c r="E119" s="241"/>
      <c r="F119" s="241"/>
      <c r="G119" s="241"/>
      <c r="H119" s="242"/>
      <c r="I119" s="239"/>
      <c r="J119" s="240"/>
      <c r="K119" s="240"/>
      <c r="L119" s="265"/>
      <c r="M119" s="263"/>
      <c r="N119" s="223"/>
      <c r="O119" s="328"/>
      <c r="P119" s="328"/>
      <c r="Q119" s="333"/>
      <c r="R119" s="333"/>
    </row>
    <row r="120" spans="1:18" s="96" customFormat="1" ht="15" customHeight="1" x14ac:dyDescent="0.2">
      <c r="A120" s="92"/>
      <c r="B120" s="92"/>
      <c r="C120" s="92"/>
      <c r="D120" s="92"/>
      <c r="E120" s="92"/>
      <c r="F120" s="92"/>
      <c r="G120" s="92"/>
      <c r="H120" s="93" t="s">
        <v>10</v>
      </c>
      <c r="I120" s="74"/>
      <c r="J120" s="94"/>
      <c r="K120" s="94"/>
      <c r="L120" s="95"/>
      <c r="M120" s="266"/>
      <c r="N120" s="266"/>
      <c r="O120" s="95"/>
      <c r="P120" s="95"/>
      <c r="Q120" s="95"/>
      <c r="R120" s="95"/>
    </row>
    <row r="121" spans="1:18" s="89" customFormat="1" ht="15" customHeight="1" x14ac:dyDescent="0.2">
      <c r="A121" s="196"/>
      <c r="B121" s="196"/>
      <c r="C121" s="196"/>
      <c r="D121" s="196"/>
      <c r="E121" s="196"/>
      <c r="F121" s="196"/>
      <c r="G121" s="196"/>
      <c r="H121" s="190">
        <v>8</v>
      </c>
      <c r="I121" s="191" t="s">
        <v>11</v>
      </c>
      <c r="J121" s="198">
        <v>0</v>
      </c>
      <c r="K121" s="197">
        <v>0</v>
      </c>
      <c r="L121" s="197">
        <f>SUM(L122)</f>
        <v>7500000</v>
      </c>
      <c r="M121" s="197">
        <f t="shared" ref="M121:N121" si="25">SUM(M122)</f>
        <v>0</v>
      </c>
      <c r="N121" s="197">
        <f t="shared" si="25"/>
        <v>0</v>
      </c>
      <c r="O121" s="193">
        <v>0</v>
      </c>
      <c r="P121" s="193">
        <v>0</v>
      </c>
      <c r="Q121" s="193">
        <f t="shared" ref="Q121" si="26">AVERAGE(M121/L121)*100</f>
        <v>0</v>
      </c>
      <c r="R121" s="193">
        <v>0</v>
      </c>
    </row>
    <row r="122" spans="1:18" s="80" customFormat="1" x14ac:dyDescent="0.2">
      <c r="A122" s="77"/>
      <c r="B122" s="77"/>
      <c r="C122" s="77"/>
      <c r="D122" s="77"/>
      <c r="E122" s="77"/>
      <c r="F122" s="77"/>
      <c r="G122" s="78">
        <v>7</v>
      </c>
      <c r="H122" s="79">
        <v>84</v>
      </c>
      <c r="I122" s="73" t="s">
        <v>66</v>
      </c>
      <c r="J122" s="101">
        <v>0</v>
      </c>
      <c r="K122" s="100">
        <v>0</v>
      </c>
      <c r="L122" s="135">
        <f>SUM(L123)</f>
        <v>7500000</v>
      </c>
      <c r="M122" s="264">
        <v>0</v>
      </c>
      <c r="N122" s="135">
        <v>0</v>
      </c>
      <c r="O122" s="328">
        <v>0</v>
      </c>
      <c r="P122" s="329">
        <v>0</v>
      </c>
      <c r="Q122" s="107">
        <f>AVERAGE(M122/L122)*100</f>
        <v>0</v>
      </c>
      <c r="R122" s="107">
        <v>0</v>
      </c>
    </row>
    <row r="123" spans="1:18" s="87" customFormat="1" ht="27" customHeight="1" x14ac:dyDescent="0.2">
      <c r="A123" s="84"/>
      <c r="B123" s="84"/>
      <c r="C123" s="84"/>
      <c r="D123" s="84"/>
      <c r="E123" s="84"/>
      <c r="F123" s="84"/>
      <c r="G123" s="83">
        <v>7</v>
      </c>
      <c r="H123" s="82">
        <v>842</v>
      </c>
      <c r="I123" s="86" t="s">
        <v>195</v>
      </c>
      <c r="J123" s="106">
        <v>0</v>
      </c>
      <c r="K123" s="102">
        <v>0</v>
      </c>
      <c r="L123" s="146">
        <v>7500000</v>
      </c>
      <c r="M123" s="264"/>
      <c r="N123" s="146"/>
      <c r="O123" s="326">
        <v>0</v>
      </c>
      <c r="P123" s="327">
        <v>0</v>
      </c>
      <c r="Q123" s="327"/>
      <c r="R123" s="327"/>
    </row>
    <row r="124" spans="1:18" s="89" customFormat="1" ht="15" customHeight="1" x14ac:dyDescent="0.2">
      <c r="A124" s="196"/>
      <c r="B124" s="196"/>
      <c r="C124" s="196"/>
      <c r="D124" s="196"/>
      <c r="E124" s="196"/>
      <c r="F124" s="196"/>
      <c r="G124" s="196"/>
      <c r="H124" s="190">
        <v>5</v>
      </c>
      <c r="I124" s="191" t="s">
        <v>12</v>
      </c>
      <c r="J124" s="199">
        <v>0</v>
      </c>
      <c r="K124" s="199">
        <v>0</v>
      </c>
      <c r="L124" s="199">
        <f>SUM(L125)</f>
        <v>0</v>
      </c>
      <c r="M124" s="199">
        <f t="shared" ref="M124:N124" si="27">SUM(M125)</f>
        <v>0</v>
      </c>
      <c r="N124" s="199">
        <f t="shared" si="27"/>
        <v>1125000</v>
      </c>
      <c r="O124" s="193">
        <v>0</v>
      </c>
      <c r="P124" s="193">
        <v>0</v>
      </c>
      <c r="Q124" s="193">
        <v>0</v>
      </c>
      <c r="R124" s="193">
        <v>0</v>
      </c>
    </row>
    <row r="125" spans="1:18" s="87" customFormat="1" ht="24.75" customHeight="1" x14ac:dyDescent="0.2">
      <c r="A125" s="83"/>
      <c r="B125" s="84"/>
      <c r="C125" s="84"/>
      <c r="D125" s="84"/>
      <c r="E125" s="84"/>
      <c r="F125" s="84"/>
      <c r="G125" s="84"/>
      <c r="H125" s="82">
        <v>54</v>
      </c>
      <c r="I125" s="86" t="s">
        <v>193</v>
      </c>
      <c r="J125" s="102">
        <v>0</v>
      </c>
      <c r="K125" s="102">
        <v>0</v>
      </c>
      <c r="L125" s="146">
        <f>SUM(L126)</f>
        <v>0</v>
      </c>
      <c r="M125" s="264">
        <v>0</v>
      </c>
      <c r="N125" s="146">
        <v>1125000</v>
      </c>
      <c r="O125" s="326">
        <v>0</v>
      </c>
      <c r="P125" s="327">
        <v>0</v>
      </c>
      <c r="Q125" s="107">
        <v>0</v>
      </c>
      <c r="R125" s="107">
        <v>0</v>
      </c>
    </row>
    <row r="126" spans="1:18" s="87" customFormat="1" ht="38.25" x14ac:dyDescent="0.2">
      <c r="A126" s="83"/>
      <c r="B126" s="84"/>
      <c r="C126" s="84"/>
      <c r="D126" s="84"/>
      <c r="E126" s="84"/>
      <c r="F126" s="84"/>
      <c r="G126" s="84"/>
      <c r="H126" s="82">
        <v>544</v>
      </c>
      <c r="I126" s="86" t="s">
        <v>194</v>
      </c>
      <c r="J126" s="102">
        <v>0</v>
      </c>
      <c r="K126" s="102">
        <v>0</v>
      </c>
      <c r="L126" s="146">
        <v>0</v>
      </c>
      <c r="M126" s="264"/>
      <c r="N126" s="146"/>
      <c r="O126" s="326">
        <v>0</v>
      </c>
      <c r="P126" s="327">
        <v>0</v>
      </c>
      <c r="Q126" s="327"/>
      <c r="R126" s="327"/>
    </row>
    <row r="127" spans="1:18" ht="18.75" customHeight="1" x14ac:dyDescent="0.2">
      <c r="A127" s="39"/>
      <c r="B127" s="39"/>
      <c r="C127" s="39"/>
      <c r="D127" s="39"/>
      <c r="E127" s="39"/>
      <c r="F127" s="39"/>
      <c r="G127" s="39"/>
      <c r="H127" s="38"/>
      <c r="I127" s="19"/>
      <c r="J127" s="20"/>
      <c r="K127" s="20"/>
      <c r="L127"/>
      <c r="M127" s="21"/>
      <c r="O127" s="333"/>
      <c r="P127" s="333"/>
      <c r="Q127" s="333"/>
      <c r="R127" s="333"/>
    </row>
    <row r="128" spans="1:18" s="96" customFormat="1" ht="15" customHeight="1" x14ac:dyDescent="0.2">
      <c r="A128" s="92"/>
      <c r="B128" s="92"/>
      <c r="C128" s="92"/>
      <c r="D128" s="92"/>
      <c r="E128" s="92"/>
      <c r="F128" s="92"/>
      <c r="G128" s="92"/>
      <c r="H128" s="93" t="s">
        <v>14</v>
      </c>
      <c r="I128" s="74"/>
      <c r="J128" s="75"/>
      <c r="K128" s="75"/>
      <c r="L128" s="76"/>
      <c r="M128" s="76"/>
      <c r="N128" s="76"/>
      <c r="O128" s="76"/>
      <c r="P128" s="76"/>
      <c r="Q128" s="76"/>
      <c r="R128" s="76"/>
    </row>
    <row r="129" spans="1:18" s="89" customFormat="1" ht="15" customHeight="1" x14ac:dyDescent="0.2">
      <c r="A129" s="196"/>
      <c r="B129" s="196"/>
      <c r="C129" s="196"/>
      <c r="D129" s="196"/>
      <c r="E129" s="196"/>
      <c r="F129" s="196"/>
      <c r="G129" s="196"/>
      <c r="H129" s="190">
        <v>9</v>
      </c>
      <c r="I129" s="191" t="s">
        <v>15</v>
      </c>
      <c r="J129" s="200">
        <v>-851747.08</v>
      </c>
      <c r="K129" s="192">
        <v>-2669773</v>
      </c>
      <c r="L129" s="199">
        <f>SUM(L130)</f>
        <v>4950000</v>
      </c>
      <c r="M129" s="199">
        <f t="shared" ref="M129:N129" si="28">SUM(M130)</f>
        <v>4394650</v>
      </c>
      <c r="N129" s="199">
        <f t="shared" si="28"/>
        <v>2481000</v>
      </c>
      <c r="O129" s="193">
        <v>0</v>
      </c>
      <c r="P129" s="193">
        <v>0</v>
      </c>
      <c r="Q129" s="193">
        <v>0</v>
      </c>
      <c r="R129" s="193">
        <v>0</v>
      </c>
    </row>
    <row r="130" spans="1:18" s="80" customFormat="1" x14ac:dyDescent="0.2">
      <c r="A130" s="77"/>
      <c r="B130" s="77"/>
      <c r="C130" s="77"/>
      <c r="D130" s="77"/>
      <c r="E130" s="77"/>
      <c r="F130" s="77"/>
      <c r="G130" s="77"/>
      <c r="H130" s="79">
        <v>92</v>
      </c>
      <c r="I130" s="73" t="s">
        <v>67</v>
      </c>
      <c r="J130" s="99">
        <v>-851747.08</v>
      </c>
      <c r="K130" s="97">
        <v>-2669773</v>
      </c>
      <c r="L130" s="135">
        <v>4950000</v>
      </c>
      <c r="M130" s="292">
        <v>4394650</v>
      </c>
      <c r="N130" s="237">
        <v>2481000</v>
      </c>
      <c r="O130" s="328">
        <f t="shared" ref="O130:P131" si="29">AVERAGE(K130/J130)*100</f>
        <v>313.44668654455501</v>
      </c>
      <c r="P130" s="328">
        <f t="shared" si="29"/>
        <v>-185.40902166588694</v>
      </c>
      <c r="Q130" s="107">
        <f>AVERAGE(M130/L130)*100</f>
        <v>88.780808080808086</v>
      </c>
      <c r="R130" s="107">
        <f>AVERAGE(N130/M130)*100</f>
        <v>56.455007793567177</v>
      </c>
    </row>
    <row r="131" spans="1:18" s="80" customFormat="1" x14ac:dyDescent="0.2">
      <c r="A131" s="77"/>
      <c r="B131" s="77"/>
      <c r="C131" s="77"/>
      <c r="D131" s="77"/>
      <c r="E131" s="77"/>
      <c r="F131" s="77"/>
      <c r="G131" s="77"/>
      <c r="H131" s="79">
        <v>922</v>
      </c>
      <c r="I131" s="73" t="s">
        <v>68</v>
      </c>
      <c r="J131" s="99">
        <v>-851747.08</v>
      </c>
      <c r="K131" s="99">
        <v>-2669773</v>
      </c>
      <c r="L131" s="135">
        <v>4950000</v>
      </c>
      <c r="M131" s="264"/>
      <c r="N131" s="135"/>
      <c r="O131" s="328">
        <f t="shared" si="29"/>
        <v>313.44668654455501</v>
      </c>
      <c r="P131" s="329"/>
      <c r="Q131" s="329"/>
      <c r="R131" s="329"/>
    </row>
    <row r="132" spans="1:18" s="37" customFormat="1" x14ac:dyDescent="0.2">
      <c r="A132" s="40"/>
      <c r="B132" s="40"/>
      <c r="C132" s="40"/>
      <c r="D132" s="40"/>
      <c r="E132" s="40"/>
      <c r="F132" s="40"/>
      <c r="G132" s="40"/>
      <c r="H132" s="41"/>
      <c r="J132" s="23"/>
      <c r="K132" s="23"/>
      <c r="L132" s="23"/>
      <c r="M132" s="42"/>
      <c r="O132" s="24"/>
      <c r="P132" s="24"/>
      <c r="Q132" s="24"/>
      <c r="R132" s="24"/>
    </row>
    <row r="133" spans="1:18" s="37" customFormat="1" x14ac:dyDescent="0.2">
      <c r="A133" s="36"/>
      <c r="B133" s="36"/>
      <c r="C133" s="36"/>
      <c r="D133" s="36"/>
      <c r="E133" s="36"/>
      <c r="F133" s="36"/>
      <c r="G133" s="43"/>
      <c r="H133" s="41"/>
      <c r="J133" s="23"/>
      <c r="K133" s="23"/>
      <c r="L133" s="23"/>
      <c r="M133" s="42"/>
    </row>
    <row r="134" spans="1:18" ht="12.75" customHeight="1" x14ac:dyDescent="0.2">
      <c r="E134" s="209"/>
      <c r="F134" s="209"/>
      <c r="G134" s="209" t="s">
        <v>20</v>
      </c>
      <c r="H134" s="209"/>
      <c r="I134" s="209"/>
    </row>
    <row r="135" spans="1:18" x14ac:dyDescent="0.2">
      <c r="B135" s="44"/>
      <c r="C135" s="44"/>
      <c r="D135" s="44"/>
      <c r="E135" s="44"/>
      <c r="F135" s="44"/>
      <c r="G135" s="201">
        <v>1</v>
      </c>
      <c r="H135" s="45" t="s">
        <v>69</v>
      </c>
      <c r="I135" s="46"/>
      <c r="M135"/>
    </row>
    <row r="136" spans="1:18" x14ac:dyDescent="0.2">
      <c r="B136" s="44"/>
      <c r="C136" s="44"/>
      <c r="D136" s="44"/>
      <c r="E136" s="44"/>
      <c r="F136" s="44"/>
      <c r="G136" s="201">
        <v>2</v>
      </c>
      <c r="H136" s="45" t="s">
        <v>70</v>
      </c>
      <c r="I136" s="46"/>
    </row>
    <row r="137" spans="1:18" x14ac:dyDescent="0.2">
      <c r="B137" s="44"/>
      <c r="C137" s="44"/>
      <c r="D137" s="44"/>
      <c r="E137" s="44"/>
      <c r="F137" s="44"/>
      <c r="G137" s="201">
        <v>3</v>
      </c>
      <c r="H137" s="45" t="s">
        <v>71</v>
      </c>
      <c r="I137" s="46"/>
    </row>
    <row r="138" spans="1:18" x14ac:dyDescent="0.2">
      <c r="B138" s="44"/>
      <c r="C138" s="44"/>
      <c r="D138" s="44"/>
      <c r="E138" s="44"/>
      <c r="F138" s="44"/>
      <c r="G138" s="201">
        <v>4</v>
      </c>
      <c r="H138" s="45" t="s">
        <v>72</v>
      </c>
      <c r="I138" s="46"/>
    </row>
    <row r="139" spans="1:18" x14ac:dyDescent="0.2">
      <c r="B139" s="44"/>
      <c r="C139" s="44"/>
      <c r="D139" s="44"/>
      <c r="E139" s="44"/>
      <c r="F139" s="44"/>
      <c r="G139" s="201">
        <v>5</v>
      </c>
      <c r="H139" s="45" t="s">
        <v>73</v>
      </c>
      <c r="I139" s="46"/>
    </row>
    <row r="140" spans="1:18" x14ac:dyDescent="0.2">
      <c r="B140" s="44"/>
      <c r="C140" s="44"/>
      <c r="D140" s="44"/>
      <c r="E140" s="44"/>
      <c r="F140" s="44"/>
      <c r="G140" s="201">
        <v>6</v>
      </c>
      <c r="H140" s="45" t="s">
        <v>74</v>
      </c>
      <c r="I140" s="46"/>
    </row>
    <row r="141" spans="1:18" x14ac:dyDescent="0.2">
      <c r="B141" s="44"/>
      <c r="C141" s="44"/>
      <c r="D141" s="44"/>
      <c r="E141" s="44"/>
      <c r="F141" s="44"/>
      <c r="G141" s="201">
        <v>7</v>
      </c>
      <c r="H141" s="45" t="s">
        <v>75</v>
      </c>
      <c r="I141" s="46"/>
    </row>
    <row r="142" spans="1:18" s="206" customFormat="1" ht="17.25" customHeight="1" x14ac:dyDescent="0.2">
      <c r="A142" s="207"/>
      <c r="B142" s="208"/>
      <c r="C142" s="208"/>
      <c r="D142" s="208"/>
      <c r="E142" s="210"/>
      <c r="F142" s="210"/>
      <c r="G142" s="344" t="s">
        <v>479</v>
      </c>
      <c r="H142" s="344"/>
      <c r="I142" s="344"/>
      <c r="J142" s="204"/>
      <c r="K142" s="204"/>
      <c r="L142" s="204"/>
      <c r="M142" s="205"/>
    </row>
    <row r="143" spans="1:18" x14ac:dyDescent="0.2">
      <c r="H143" s="2"/>
      <c r="I143" s="2"/>
    </row>
  </sheetData>
  <mergeCells count="11">
    <mergeCell ref="H21:I21"/>
    <mergeCell ref="G142:I142"/>
    <mergeCell ref="K38:L38"/>
    <mergeCell ref="A40:G40"/>
    <mergeCell ref="H37:P37"/>
    <mergeCell ref="H35:P35"/>
    <mergeCell ref="H3:R3"/>
    <mergeCell ref="H5:R5"/>
    <mergeCell ref="H7:R7"/>
    <mergeCell ref="H9:R9"/>
    <mergeCell ref="H18:I18"/>
  </mergeCells>
  <pageMargins left="0.19685039370078741" right="0.19685039370078741" top="0.11811023622047245" bottom="0.11811023622047245" header="0.51181102362204722" footer="0.51181102362204722"/>
  <pageSetup paperSize="9" scale="78" fitToHeight="0" orientation="landscape" r:id="rId1"/>
  <headerFooter alignWithMargins="0">
    <oddFooter>&amp;R&amp;P</oddFooter>
  </headerFooter>
  <rowBreaks count="3" manualBreakCount="3">
    <brk id="34" max="17" man="1"/>
    <brk id="73" max="17" man="1"/>
    <brk id="115" max="17" man="1"/>
  </rowBreaks>
  <ignoredErrors>
    <ignoredError sqref="K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9"/>
  <sheetViews>
    <sheetView zoomScale="115" zoomScaleNormal="115" zoomScaleSheetLayoutView="85" workbookViewId="0">
      <selection activeCell="I588" sqref="I588:J588"/>
    </sheetView>
  </sheetViews>
  <sheetFormatPr defaultRowHeight="12.75" x14ac:dyDescent="0.2"/>
  <cols>
    <col min="1" max="7" width="2" style="50" customWidth="1"/>
    <col min="8" max="8" width="10.85546875" style="50" customWidth="1"/>
    <col min="9" max="9" width="10" style="51" customWidth="1"/>
    <col min="10" max="10" width="75.42578125" style="51" customWidth="1"/>
    <col min="11" max="11" width="11.7109375" style="65" customWidth="1"/>
    <col min="12" max="13" width="11.7109375" style="51" customWidth="1"/>
    <col min="14" max="14" width="7.7109375" style="51" customWidth="1"/>
    <col min="15" max="15" width="7.7109375" style="294" customWidth="1"/>
    <col min="16" max="16" width="9.140625" style="268"/>
    <col min="17" max="16384" width="9.140625" style="51"/>
  </cols>
  <sheetData>
    <row r="1" spans="1:17" s="49" customFormat="1" x14ac:dyDescent="0.2">
      <c r="A1" s="48"/>
      <c r="B1" s="48"/>
      <c r="C1" s="48"/>
      <c r="D1" s="48"/>
      <c r="E1" s="48"/>
      <c r="F1" s="48"/>
      <c r="G1" s="48"/>
      <c r="H1" s="48"/>
      <c r="K1" s="230"/>
      <c r="O1" s="293"/>
      <c r="P1" s="268"/>
    </row>
    <row r="2" spans="1:17" s="49" customFormat="1" ht="12.75" customHeight="1" x14ac:dyDescent="0.2">
      <c r="A2" s="341" t="s">
        <v>76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268"/>
    </row>
    <row r="3" spans="1:17" ht="33" customHeight="1" x14ac:dyDescent="0.2">
      <c r="C3" s="338" t="s">
        <v>602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</row>
    <row r="4" spans="1:17" ht="15" x14ac:dyDescent="0.2">
      <c r="C4" s="52"/>
      <c r="D4" s="53"/>
      <c r="E4" s="53"/>
      <c r="F4" s="53"/>
      <c r="G4" s="53"/>
      <c r="H4" s="53"/>
      <c r="I4" s="53"/>
      <c r="J4" s="53"/>
    </row>
    <row r="5" spans="1:17" s="55" customFormat="1" ht="21" customHeight="1" x14ac:dyDescent="0.4">
      <c r="A5" s="54"/>
      <c r="B5" s="54"/>
      <c r="D5" s="54"/>
      <c r="E5" s="54"/>
      <c r="F5" s="54"/>
      <c r="G5" s="54"/>
      <c r="H5" s="54"/>
      <c r="I5" s="56" t="s">
        <v>77</v>
      </c>
      <c r="K5" s="231"/>
      <c r="O5" s="295"/>
      <c r="P5" s="269"/>
    </row>
    <row r="6" spans="1:17" x14ac:dyDescent="0.2">
      <c r="J6" s="50"/>
    </row>
    <row r="7" spans="1:17" ht="22.5" x14ac:dyDescent="0.2">
      <c r="A7" s="349" t="s">
        <v>78</v>
      </c>
      <c r="B7" s="350"/>
      <c r="C7" s="350"/>
      <c r="D7" s="350"/>
      <c r="E7" s="350"/>
      <c r="F7" s="350"/>
      <c r="G7" s="351"/>
      <c r="H7" s="57" t="s">
        <v>78</v>
      </c>
      <c r="I7" s="180" t="s">
        <v>478</v>
      </c>
      <c r="J7" s="58"/>
      <c r="K7" s="219" t="s">
        <v>3</v>
      </c>
      <c r="L7" s="219" t="s">
        <v>536</v>
      </c>
      <c r="M7" s="219" t="s">
        <v>536</v>
      </c>
      <c r="N7" s="219" t="s">
        <v>4</v>
      </c>
      <c r="O7" s="296" t="s">
        <v>4</v>
      </c>
    </row>
    <row r="8" spans="1:17" ht="15.75" customHeight="1" x14ac:dyDescent="0.2">
      <c r="A8" s="349" t="s">
        <v>79</v>
      </c>
      <c r="B8" s="350"/>
      <c r="C8" s="350"/>
      <c r="D8" s="350"/>
      <c r="E8" s="350"/>
      <c r="F8" s="350"/>
      <c r="G8" s="351"/>
      <c r="H8" s="352" t="s">
        <v>543</v>
      </c>
      <c r="I8" s="163" t="s">
        <v>80</v>
      </c>
      <c r="J8" s="58"/>
      <c r="K8" s="232" t="s">
        <v>490</v>
      </c>
      <c r="L8" s="220" t="s">
        <v>537</v>
      </c>
      <c r="M8" s="220" t="s">
        <v>542</v>
      </c>
      <c r="N8" s="248" t="s">
        <v>539</v>
      </c>
      <c r="O8" s="297" t="s">
        <v>544</v>
      </c>
    </row>
    <row r="9" spans="1:17" ht="24" customHeight="1" x14ac:dyDescent="0.2">
      <c r="A9" s="165">
        <v>1</v>
      </c>
      <c r="B9" s="165" t="s">
        <v>81</v>
      </c>
      <c r="C9" s="165" t="s">
        <v>82</v>
      </c>
      <c r="D9" s="165" t="s">
        <v>83</v>
      </c>
      <c r="E9" s="165" t="s">
        <v>84</v>
      </c>
      <c r="F9" s="165" t="s">
        <v>85</v>
      </c>
      <c r="G9" s="165" t="s">
        <v>86</v>
      </c>
      <c r="H9" s="353"/>
      <c r="I9" s="164" t="s">
        <v>87</v>
      </c>
      <c r="J9" s="58" t="s">
        <v>88</v>
      </c>
      <c r="K9" s="233">
        <v>1</v>
      </c>
      <c r="L9" s="249">
        <v>2</v>
      </c>
      <c r="M9" s="249">
        <v>3</v>
      </c>
      <c r="N9" s="148" t="s">
        <v>540</v>
      </c>
      <c r="O9" s="298" t="s">
        <v>541</v>
      </c>
      <c r="Q9" s="281"/>
    </row>
    <row r="10" spans="1:17" x14ac:dyDescent="0.2">
      <c r="A10" s="59"/>
      <c r="B10" s="59"/>
      <c r="C10" s="59"/>
      <c r="D10" s="59"/>
      <c r="E10" s="59"/>
      <c r="F10" s="59"/>
      <c r="G10" s="59"/>
      <c r="H10" s="60"/>
      <c r="I10" s="60"/>
      <c r="J10" s="61"/>
      <c r="K10" s="61"/>
      <c r="L10" s="250"/>
      <c r="M10" s="250"/>
      <c r="N10" s="251"/>
      <c r="O10" s="299"/>
    </row>
    <row r="11" spans="1:17" s="109" customFormat="1" x14ac:dyDescent="0.2">
      <c r="A11" s="149"/>
      <c r="B11" s="149"/>
      <c r="C11" s="149"/>
      <c r="D11" s="149"/>
      <c r="E11" s="149"/>
      <c r="F11" s="149"/>
      <c r="G11" s="149"/>
      <c r="H11" s="150"/>
      <c r="I11" s="151" t="s">
        <v>89</v>
      </c>
      <c r="J11" s="152"/>
      <c r="K11" s="152">
        <f t="shared" ref="K11:M11" si="0">SUM(K12+K36)</f>
        <v>1696000</v>
      </c>
      <c r="L11" s="152">
        <f t="shared" si="0"/>
        <v>1496000</v>
      </c>
      <c r="M11" s="152">
        <f t="shared" si="0"/>
        <v>1796000</v>
      </c>
      <c r="N11" s="304">
        <f>AVERAGE(L11/K11)*100</f>
        <v>88.20754716981132</v>
      </c>
      <c r="O11" s="305">
        <f>AVERAGE(M11/L11)*100</f>
        <v>120.05347593582887</v>
      </c>
      <c r="P11" s="254"/>
    </row>
    <row r="12" spans="1:17" s="109" customFormat="1" x14ac:dyDescent="0.2">
      <c r="A12" s="149"/>
      <c r="B12" s="149"/>
      <c r="C12" s="149"/>
      <c r="D12" s="149"/>
      <c r="E12" s="149"/>
      <c r="F12" s="149"/>
      <c r="G12" s="149"/>
      <c r="H12" s="150"/>
      <c r="I12" s="153" t="s">
        <v>196</v>
      </c>
      <c r="J12" s="152"/>
      <c r="K12" s="152">
        <f t="shared" ref="K12:M12" si="1">SUM(K15+K22+K29)</f>
        <v>635000</v>
      </c>
      <c r="L12" s="152">
        <f t="shared" si="1"/>
        <v>435000</v>
      </c>
      <c r="M12" s="152">
        <f t="shared" si="1"/>
        <v>735000</v>
      </c>
      <c r="N12" s="304">
        <f t="shared" ref="N12:O14" si="2">AVERAGE(L12/K12)*100</f>
        <v>68.503937007874015</v>
      </c>
      <c r="O12" s="305">
        <f t="shared" si="2"/>
        <v>168.9655172413793</v>
      </c>
      <c r="P12" s="254"/>
    </row>
    <row r="13" spans="1:17" s="109" customFormat="1" x14ac:dyDescent="0.2">
      <c r="A13" s="149"/>
      <c r="B13" s="149"/>
      <c r="C13" s="149"/>
      <c r="D13" s="149"/>
      <c r="E13" s="149"/>
      <c r="F13" s="149"/>
      <c r="G13" s="149"/>
      <c r="H13" s="150" t="s">
        <v>90</v>
      </c>
      <c r="I13" s="153" t="s">
        <v>243</v>
      </c>
      <c r="J13" s="152"/>
      <c r="K13" s="152">
        <f>SUM(K16+K19+K30+K33)</f>
        <v>555000</v>
      </c>
      <c r="L13" s="152">
        <f t="shared" ref="L13:M13" si="3">SUM(L16+L19+L30+L33)</f>
        <v>355000</v>
      </c>
      <c r="M13" s="152">
        <f t="shared" si="3"/>
        <v>655000</v>
      </c>
      <c r="N13" s="304">
        <f t="shared" si="2"/>
        <v>63.963963963963963</v>
      </c>
      <c r="O13" s="305">
        <f t="shared" si="2"/>
        <v>184.50704225352112</v>
      </c>
      <c r="P13" s="254"/>
    </row>
    <row r="14" spans="1:17" s="81" customFormat="1" x14ac:dyDescent="0.2">
      <c r="A14" s="149"/>
      <c r="B14" s="149"/>
      <c r="C14" s="149"/>
      <c r="D14" s="149"/>
      <c r="E14" s="149"/>
      <c r="F14" s="149"/>
      <c r="G14" s="149"/>
      <c r="H14" s="181" t="s">
        <v>149</v>
      </c>
      <c r="I14" s="153" t="s">
        <v>312</v>
      </c>
      <c r="J14" s="152"/>
      <c r="K14" s="152">
        <f>SUM(K23+K26)</f>
        <v>80000</v>
      </c>
      <c r="L14" s="152">
        <f t="shared" ref="L14:M14" si="4">SUM(L23+L26)</f>
        <v>80000</v>
      </c>
      <c r="M14" s="152">
        <f t="shared" si="4"/>
        <v>80000</v>
      </c>
      <c r="N14" s="304">
        <f t="shared" si="2"/>
        <v>100</v>
      </c>
      <c r="O14" s="305">
        <f t="shared" si="2"/>
        <v>100</v>
      </c>
      <c r="P14" s="257"/>
    </row>
    <row r="15" spans="1:17" s="114" customFormat="1" ht="25.5" x14ac:dyDescent="0.2">
      <c r="A15" s="158">
        <v>1</v>
      </c>
      <c r="B15" s="158"/>
      <c r="C15" s="158"/>
      <c r="D15" s="158"/>
      <c r="E15" s="158" t="s">
        <v>91</v>
      </c>
      <c r="F15" s="158" t="s">
        <v>91</v>
      </c>
      <c r="G15" s="158" t="s">
        <v>91</v>
      </c>
      <c r="H15" s="159"/>
      <c r="I15" s="160" t="s">
        <v>92</v>
      </c>
      <c r="J15" s="161" t="s">
        <v>197</v>
      </c>
      <c r="K15" s="162">
        <f>SUM(K16+K19)</f>
        <v>355000</v>
      </c>
      <c r="L15" s="162">
        <f t="shared" ref="L15:M15" si="5">SUM(L16+L19)</f>
        <v>355000</v>
      </c>
      <c r="M15" s="162">
        <f t="shared" si="5"/>
        <v>355000</v>
      </c>
      <c r="N15" s="306">
        <f t="shared" ref="N15:O17" si="6">AVERAGE(L15/K15)*100</f>
        <v>100</v>
      </c>
      <c r="O15" s="307">
        <f t="shared" si="6"/>
        <v>100</v>
      </c>
      <c r="P15" s="270"/>
    </row>
    <row r="16" spans="1:17" s="81" customFormat="1" x14ac:dyDescent="0.2">
      <c r="A16" s="154">
        <v>1</v>
      </c>
      <c r="B16" s="154"/>
      <c r="C16" s="154"/>
      <c r="D16" s="154"/>
      <c r="E16" s="154" t="s">
        <v>91</v>
      </c>
      <c r="F16" s="154" t="s">
        <v>91</v>
      </c>
      <c r="G16" s="154" t="s">
        <v>91</v>
      </c>
      <c r="H16" s="155" t="s">
        <v>93</v>
      </c>
      <c r="I16" s="155" t="s">
        <v>94</v>
      </c>
      <c r="J16" s="156" t="s">
        <v>198</v>
      </c>
      <c r="K16" s="157">
        <f>SUM(K17)</f>
        <v>296000</v>
      </c>
      <c r="L16" s="157">
        <f t="shared" ref="L16:M16" si="7">SUM(L17)</f>
        <v>296000</v>
      </c>
      <c r="M16" s="157">
        <f t="shared" si="7"/>
        <v>296000</v>
      </c>
      <c r="N16" s="308">
        <f t="shared" si="6"/>
        <v>100</v>
      </c>
      <c r="O16" s="309">
        <f t="shared" si="6"/>
        <v>100</v>
      </c>
      <c r="P16" s="257"/>
    </row>
    <row r="17" spans="1:16" s="81" customFormat="1" x14ac:dyDescent="0.2">
      <c r="A17" s="115"/>
      <c r="B17" s="115"/>
      <c r="C17" s="115"/>
      <c r="D17" s="115"/>
      <c r="E17" s="115" t="s">
        <v>65</v>
      </c>
      <c r="F17" s="115" t="s">
        <v>65</v>
      </c>
      <c r="G17" s="115" t="s">
        <v>65</v>
      </c>
      <c r="H17" s="116"/>
      <c r="I17" s="125">
        <v>32</v>
      </c>
      <c r="J17" s="125" t="s">
        <v>41</v>
      </c>
      <c r="K17" s="117">
        <f>SUM(K18)</f>
        <v>296000</v>
      </c>
      <c r="L17" s="117">
        <v>296000</v>
      </c>
      <c r="M17" s="117">
        <v>296000</v>
      </c>
      <c r="N17" s="310">
        <f t="shared" si="6"/>
        <v>100</v>
      </c>
      <c r="O17" s="311">
        <f t="shared" si="6"/>
        <v>100</v>
      </c>
      <c r="P17" s="257"/>
    </row>
    <row r="18" spans="1:16" s="81" customFormat="1" x14ac:dyDescent="0.2">
      <c r="A18" s="115">
        <v>1</v>
      </c>
      <c r="B18" s="115"/>
      <c r="C18" s="115"/>
      <c r="D18" s="115"/>
      <c r="E18" s="115" t="s">
        <v>65</v>
      </c>
      <c r="F18" s="115" t="s">
        <v>65</v>
      </c>
      <c r="G18" s="115" t="s">
        <v>65</v>
      </c>
      <c r="H18" s="116"/>
      <c r="I18" s="125">
        <v>329</v>
      </c>
      <c r="J18" s="123" t="s">
        <v>46</v>
      </c>
      <c r="K18" s="118">
        <v>296000</v>
      </c>
      <c r="L18" s="118"/>
      <c r="M18" s="118"/>
      <c r="N18" s="312"/>
      <c r="O18" s="312"/>
      <c r="P18" s="257"/>
    </row>
    <row r="19" spans="1:16" s="109" customFormat="1" x14ac:dyDescent="0.2">
      <c r="A19" s="154">
        <v>1</v>
      </c>
      <c r="B19" s="154"/>
      <c r="C19" s="154"/>
      <c r="D19" s="154"/>
      <c r="E19" s="154" t="s">
        <v>91</v>
      </c>
      <c r="F19" s="154" t="s">
        <v>91</v>
      </c>
      <c r="G19" s="154" t="s">
        <v>91</v>
      </c>
      <c r="H19" s="155" t="s">
        <v>93</v>
      </c>
      <c r="I19" s="155" t="s">
        <v>95</v>
      </c>
      <c r="J19" s="156" t="s">
        <v>199</v>
      </c>
      <c r="K19" s="157">
        <f>SUM(K20)</f>
        <v>59000</v>
      </c>
      <c r="L19" s="157">
        <f t="shared" ref="L19:M19" si="8">SUM(L20)</f>
        <v>59000</v>
      </c>
      <c r="M19" s="157">
        <f t="shared" si="8"/>
        <v>59000</v>
      </c>
      <c r="N19" s="308">
        <f>AVERAGE(L19/K19)*100</f>
        <v>100</v>
      </c>
      <c r="O19" s="309">
        <f>AVERAGE(M19/L19)*100</f>
        <v>100</v>
      </c>
      <c r="P19" s="254"/>
    </row>
    <row r="20" spans="1:16" s="81" customFormat="1" x14ac:dyDescent="0.2">
      <c r="A20" s="115"/>
      <c r="B20" s="115"/>
      <c r="C20" s="115"/>
      <c r="D20" s="115"/>
      <c r="E20" s="115" t="s">
        <v>65</v>
      </c>
      <c r="F20" s="115" t="s">
        <v>65</v>
      </c>
      <c r="G20" s="115" t="s">
        <v>65</v>
      </c>
      <c r="H20" s="119"/>
      <c r="I20" s="125">
        <v>32</v>
      </c>
      <c r="J20" s="125" t="s">
        <v>41</v>
      </c>
      <c r="K20" s="117">
        <f>SUM(K21)</f>
        <v>59000</v>
      </c>
      <c r="L20" s="117">
        <v>59000</v>
      </c>
      <c r="M20" s="117">
        <v>59000</v>
      </c>
      <c r="N20" s="310">
        <f>AVERAGE(L20/K20)*100</f>
        <v>100</v>
      </c>
      <c r="O20" s="311">
        <f>AVERAGE(M20/L20)*100</f>
        <v>100</v>
      </c>
      <c r="P20" s="257"/>
    </row>
    <row r="21" spans="1:16" s="81" customFormat="1" x14ac:dyDescent="0.2">
      <c r="A21" s="115">
        <v>1</v>
      </c>
      <c r="B21" s="115"/>
      <c r="C21" s="115"/>
      <c r="D21" s="115"/>
      <c r="E21" s="115" t="s">
        <v>65</v>
      </c>
      <c r="F21" s="115" t="s">
        <v>65</v>
      </c>
      <c r="G21" s="115" t="s">
        <v>65</v>
      </c>
      <c r="H21" s="116"/>
      <c r="I21" s="125">
        <v>329</v>
      </c>
      <c r="J21" s="123" t="s">
        <v>46</v>
      </c>
      <c r="K21" s="118">
        <v>59000</v>
      </c>
      <c r="L21" s="118"/>
      <c r="M21" s="118"/>
      <c r="N21" s="312"/>
      <c r="O21" s="312"/>
      <c r="P21" s="257"/>
    </row>
    <row r="22" spans="1:16" s="109" customFormat="1" ht="12.75" customHeight="1" x14ac:dyDescent="0.2">
      <c r="A22" s="172">
        <v>1</v>
      </c>
      <c r="B22" s="172"/>
      <c r="C22" s="172"/>
      <c r="D22" s="172"/>
      <c r="E22" s="172" t="s">
        <v>91</v>
      </c>
      <c r="F22" s="172" t="s">
        <v>91</v>
      </c>
      <c r="G22" s="172" t="s">
        <v>91</v>
      </c>
      <c r="H22" s="173"/>
      <c r="I22" s="174" t="s">
        <v>98</v>
      </c>
      <c r="J22" s="175" t="s">
        <v>305</v>
      </c>
      <c r="K22" s="176">
        <f>SUM(K23+K26)</f>
        <v>80000</v>
      </c>
      <c r="L22" s="176">
        <f t="shared" ref="L22:M22" si="9">SUM(L23+L26)</f>
        <v>80000</v>
      </c>
      <c r="M22" s="176">
        <f t="shared" si="9"/>
        <v>80000</v>
      </c>
      <c r="N22" s="306">
        <f t="shared" ref="N22:O24" si="10">AVERAGE(L22/K22)*100</f>
        <v>100</v>
      </c>
      <c r="O22" s="307">
        <f t="shared" si="10"/>
        <v>100</v>
      </c>
      <c r="P22" s="254"/>
    </row>
    <row r="23" spans="1:16" s="109" customFormat="1" x14ac:dyDescent="0.2">
      <c r="A23" s="154">
        <v>1</v>
      </c>
      <c r="B23" s="154"/>
      <c r="C23" s="154"/>
      <c r="D23" s="154"/>
      <c r="E23" s="154" t="s">
        <v>91</v>
      </c>
      <c r="F23" s="154" t="s">
        <v>91</v>
      </c>
      <c r="G23" s="154" t="s">
        <v>91</v>
      </c>
      <c r="H23" s="166" t="s">
        <v>577</v>
      </c>
      <c r="I23" s="155" t="s">
        <v>99</v>
      </c>
      <c r="J23" s="156" t="s">
        <v>200</v>
      </c>
      <c r="K23" s="157">
        <f>SUM(K24)</f>
        <v>75000</v>
      </c>
      <c r="L23" s="157">
        <f t="shared" ref="L23:M23" si="11">SUM(L24)</f>
        <v>75000</v>
      </c>
      <c r="M23" s="157">
        <f t="shared" si="11"/>
        <v>75000</v>
      </c>
      <c r="N23" s="308">
        <f t="shared" si="10"/>
        <v>100</v>
      </c>
      <c r="O23" s="309">
        <f t="shared" si="10"/>
        <v>100</v>
      </c>
      <c r="P23" s="254"/>
    </row>
    <row r="24" spans="1:16" s="81" customFormat="1" x14ac:dyDescent="0.2">
      <c r="A24" s="115"/>
      <c r="B24" s="115"/>
      <c r="C24" s="115"/>
      <c r="D24" s="115"/>
      <c r="E24" s="115"/>
      <c r="F24" s="115"/>
      <c r="G24" s="115" t="s">
        <v>65</v>
      </c>
      <c r="H24" s="116"/>
      <c r="I24" s="125">
        <v>38</v>
      </c>
      <c r="J24" s="125" t="s">
        <v>53</v>
      </c>
      <c r="K24" s="117">
        <f>SUM(K25)</f>
        <v>75000</v>
      </c>
      <c r="L24" s="117">
        <v>75000</v>
      </c>
      <c r="M24" s="117">
        <v>75000</v>
      </c>
      <c r="N24" s="310">
        <f t="shared" si="10"/>
        <v>100</v>
      </c>
      <c r="O24" s="311">
        <f t="shared" si="10"/>
        <v>100</v>
      </c>
      <c r="P24" s="257"/>
    </row>
    <row r="25" spans="1:16" s="81" customFormat="1" x14ac:dyDescent="0.2">
      <c r="A25" s="115">
        <v>1</v>
      </c>
      <c r="B25" s="115"/>
      <c r="C25" s="115"/>
      <c r="D25" s="115"/>
      <c r="E25" s="115" t="s">
        <v>65</v>
      </c>
      <c r="F25" s="115" t="s">
        <v>65</v>
      </c>
      <c r="G25" s="115" t="s">
        <v>65</v>
      </c>
      <c r="H25" s="116"/>
      <c r="I25" s="125">
        <v>381</v>
      </c>
      <c r="J25" s="123" t="s">
        <v>54</v>
      </c>
      <c r="K25" s="118">
        <v>75000</v>
      </c>
      <c r="L25" s="118"/>
      <c r="M25" s="118"/>
      <c r="N25" s="312"/>
      <c r="O25" s="312"/>
      <c r="P25" s="257"/>
    </row>
    <row r="26" spans="1:16" s="81" customFormat="1" x14ac:dyDescent="0.2">
      <c r="A26" s="154">
        <v>1</v>
      </c>
      <c r="B26" s="154"/>
      <c r="C26" s="154"/>
      <c r="D26" s="154"/>
      <c r="E26" s="154" t="s">
        <v>91</v>
      </c>
      <c r="F26" s="154" t="s">
        <v>91</v>
      </c>
      <c r="G26" s="154" t="s">
        <v>91</v>
      </c>
      <c r="H26" s="166" t="s">
        <v>577</v>
      </c>
      <c r="I26" s="155" t="s">
        <v>100</v>
      </c>
      <c r="J26" s="156" t="s">
        <v>201</v>
      </c>
      <c r="K26" s="157">
        <f>SUM(K27)</f>
        <v>5000</v>
      </c>
      <c r="L26" s="157">
        <f t="shared" ref="L26:M26" si="12">SUM(L27)</f>
        <v>5000</v>
      </c>
      <c r="M26" s="157">
        <f t="shared" si="12"/>
        <v>5000</v>
      </c>
      <c r="N26" s="308">
        <f>AVERAGE(L26/K26)*100</f>
        <v>100</v>
      </c>
      <c r="O26" s="309">
        <f>AVERAGE(M26/L26)*100</f>
        <v>100</v>
      </c>
      <c r="P26" s="257"/>
    </row>
    <row r="27" spans="1:16" s="81" customFormat="1" x14ac:dyDescent="0.2">
      <c r="A27" s="115"/>
      <c r="B27" s="115"/>
      <c r="C27" s="115"/>
      <c r="D27" s="115"/>
      <c r="E27" s="115"/>
      <c r="F27" s="115"/>
      <c r="G27" s="115" t="s">
        <v>65</v>
      </c>
      <c r="H27" s="116"/>
      <c r="I27" s="125">
        <v>32</v>
      </c>
      <c r="J27" s="125" t="s">
        <v>41</v>
      </c>
      <c r="K27" s="117">
        <f>SUM(K28)</f>
        <v>5000</v>
      </c>
      <c r="L27" s="117">
        <v>5000</v>
      </c>
      <c r="M27" s="117">
        <v>5000</v>
      </c>
      <c r="N27" s="310">
        <f>AVERAGE(L27/K27)*100</f>
        <v>100</v>
      </c>
      <c r="O27" s="311">
        <f>AVERAGE(M27/L27)*100</f>
        <v>100</v>
      </c>
      <c r="P27" s="257"/>
    </row>
    <row r="28" spans="1:16" s="81" customFormat="1" x14ac:dyDescent="0.2">
      <c r="A28" s="115">
        <v>1</v>
      </c>
      <c r="B28" s="115"/>
      <c r="C28" s="115"/>
      <c r="D28" s="115"/>
      <c r="E28" s="115" t="s">
        <v>65</v>
      </c>
      <c r="F28" s="115" t="s">
        <v>65</v>
      </c>
      <c r="G28" s="115" t="s">
        <v>65</v>
      </c>
      <c r="H28" s="116"/>
      <c r="I28" s="125">
        <v>329</v>
      </c>
      <c r="J28" s="123" t="s">
        <v>46</v>
      </c>
      <c r="K28" s="118">
        <v>5000</v>
      </c>
      <c r="L28" s="118"/>
      <c r="M28" s="118"/>
      <c r="N28" s="312"/>
      <c r="O28" s="312"/>
      <c r="P28" s="257"/>
    </row>
    <row r="29" spans="1:16" s="81" customFormat="1" ht="12.75" customHeight="1" x14ac:dyDescent="0.2">
      <c r="A29" s="172">
        <v>1</v>
      </c>
      <c r="B29" s="172"/>
      <c r="C29" s="172"/>
      <c r="D29" s="172"/>
      <c r="E29" s="172" t="s">
        <v>91</v>
      </c>
      <c r="F29" s="172" t="s">
        <v>91</v>
      </c>
      <c r="G29" s="172" t="s">
        <v>91</v>
      </c>
      <c r="H29" s="173"/>
      <c r="I29" s="177" t="s">
        <v>103</v>
      </c>
      <c r="J29" s="175" t="s">
        <v>202</v>
      </c>
      <c r="K29" s="176">
        <f>SUM(K30+K33)</f>
        <v>200000</v>
      </c>
      <c r="L29" s="176">
        <f t="shared" ref="L29:M29" si="13">SUM(L30+L33)</f>
        <v>0</v>
      </c>
      <c r="M29" s="176">
        <f t="shared" si="13"/>
        <v>300000</v>
      </c>
      <c r="N29" s="306">
        <f>AVERAGE(L29/K29)*100</f>
        <v>0</v>
      </c>
      <c r="O29" s="306">
        <v>0</v>
      </c>
      <c r="P29" s="257"/>
    </row>
    <row r="30" spans="1:16" s="81" customFormat="1" x14ac:dyDescent="0.2">
      <c r="A30" s="154">
        <v>1</v>
      </c>
      <c r="B30" s="154"/>
      <c r="C30" s="154"/>
      <c r="D30" s="154"/>
      <c r="E30" s="154" t="s">
        <v>91</v>
      </c>
      <c r="F30" s="154" t="s">
        <v>91</v>
      </c>
      <c r="G30" s="154" t="s">
        <v>91</v>
      </c>
      <c r="H30" s="166" t="s">
        <v>442</v>
      </c>
      <c r="I30" s="166" t="s">
        <v>104</v>
      </c>
      <c r="J30" s="156" t="s">
        <v>203</v>
      </c>
      <c r="K30" s="157">
        <f>SUM(K31)</f>
        <v>0</v>
      </c>
      <c r="L30" s="157">
        <f t="shared" ref="L30:M30" si="14">SUM(L31)</f>
        <v>0</v>
      </c>
      <c r="M30" s="157">
        <f t="shared" si="14"/>
        <v>300000</v>
      </c>
      <c r="N30" s="308">
        <v>0</v>
      </c>
      <c r="O30" s="309">
        <v>0</v>
      </c>
      <c r="P30" s="257"/>
    </row>
    <row r="31" spans="1:16" s="81" customFormat="1" x14ac:dyDescent="0.2">
      <c r="A31" s="115"/>
      <c r="B31" s="115"/>
      <c r="C31" s="115"/>
      <c r="D31" s="115"/>
      <c r="E31" s="115"/>
      <c r="F31" s="115"/>
      <c r="G31" s="115" t="s">
        <v>65</v>
      </c>
      <c r="H31" s="116"/>
      <c r="I31" s="125">
        <v>32</v>
      </c>
      <c r="J31" s="125" t="s">
        <v>41</v>
      </c>
      <c r="K31" s="117">
        <f>SUM(K32)</f>
        <v>0</v>
      </c>
      <c r="L31" s="117">
        <v>0</v>
      </c>
      <c r="M31" s="126">
        <v>300000</v>
      </c>
      <c r="N31" s="310">
        <v>0</v>
      </c>
      <c r="O31" s="311">
        <v>0</v>
      </c>
      <c r="P31" s="257"/>
    </row>
    <row r="32" spans="1:16" s="81" customFormat="1" x14ac:dyDescent="0.2">
      <c r="A32" s="115">
        <v>1</v>
      </c>
      <c r="B32" s="115"/>
      <c r="C32" s="115"/>
      <c r="D32" s="115"/>
      <c r="E32" s="115" t="s">
        <v>65</v>
      </c>
      <c r="F32" s="115" t="s">
        <v>65</v>
      </c>
      <c r="G32" s="115" t="s">
        <v>65</v>
      </c>
      <c r="H32" s="116"/>
      <c r="I32" s="125">
        <v>329</v>
      </c>
      <c r="J32" s="123" t="s">
        <v>46</v>
      </c>
      <c r="K32" s="118">
        <v>0</v>
      </c>
      <c r="L32" s="118"/>
      <c r="M32" s="118"/>
      <c r="N32" s="312"/>
      <c r="O32" s="312"/>
      <c r="P32" s="257"/>
    </row>
    <row r="33" spans="1:16" s="81" customFormat="1" x14ac:dyDescent="0.2">
      <c r="A33" s="154">
        <v>1</v>
      </c>
      <c r="B33" s="154"/>
      <c r="C33" s="154"/>
      <c r="D33" s="154"/>
      <c r="E33" s="154" t="s">
        <v>91</v>
      </c>
      <c r="F33" s="154" t="s">
        <v>91</v>
      </c>
      <c r="G33" s="154" t="s">
        <v>91</v>
      </c>
      <c r="H33" s="166" t="s">
        <v>442</v>
      </c>
      <c r="I33" s="166" t="s">
        <v>105</v>
      </c>
      <c r="J33" s="156" t="s">
        <v>204</v>
      </c>
      <c r="K33" s="157">
        <f>SUM(K34)</f>
        <v>200000</v>
      </c>
      <c r="L33" s="157">
        <f t="shared" ref="L33:M33" si="15">SUM(L34)</f>
        <v>0</v>
      </c>
      <c r="M33" s="157">
        <f t="shared" si="15"/>
        <v>0</v>
      </c>
      <c r="N33" s="308">
        <v>0</v>
      </c>
      <c r="O33" s="309">
        <v>0</v>
      </c>
      <c r="P33" s="257"/>
    </row>
    <row r="34" spans="1:16" s="81" customFormat="1" x14ac:dyDescent="0.2">
      <c r="A34" s="115"/>
      <c r="B34" s="115"/>
      <c r="C34" s="115"/>
      <c r="D34" s="115"/>
      <c r="E34" s="115"/>
      <c r="F34" s="115"/>
      <c r="G34" s="115" t="s">
        <v>65</v>
      </c>
      <c r="H34" s="116"/>
      <c r="I34" s="125">
        <v>32</v>
      </c>
      <c r="J34" s="125" t="s">
        <v>41</v>
      </c>
      <c r="K34" s="117">
        <f>SUM(K35)</f>
        <v>200000</v>
      </c>
      <c r="L34" s="117">
        <v>0</v>
      </c>
      <c r="M34" s="117">
        <v>0</v>
      </c>
      <c r="N34" s="310">
        <f>AVERAGE(L34/K34)*100</f>
        <v>0</v>
      </c>
      <c r="O34" s="311">
        <v>0</v>
      </c>
      <c r="P34" s="257"/>
    </row>
    <row r="35" spans="1:16" s="81" customFormat="1" x14ac:dyDescent="0.2">
      <c r="A35" s="115">
        <v>1</v>
      </c>
      <c r="B35" s="115"/>
      <c r="C35" s="115"/>
      <c r="D35" s="115"/>
      <c r="E35" s="115" t="s">
        <v>65</v>
      </c>
      <c r="F35" s="115" t="s">
        <v>65</v>
      </c>
      <c r="G35" s="115" t="s">
        <v>65</v>
      </c>
      <c r="H35" s="116"/>
      <c r="I35" s="125">
        <v>329</v>
      </c>
      <c r="J35" s="123" t="s">
        <v>46</v>
      </c>
      <c r="K35" s="118">
        <v>200000</v>
      </c>
      <c r="L35" s="118"/>
      <c r="M35" s="118"/>
      <c r="N35" s="312"/>
      <c r="O35" s="312"/>
      <c r="P35" s="257"/>
    </row>
    <row r="36" spans="1:16" s="109" customFormat="1" x14ac:dyDescent="0.2">
      <c r="A36" s="149"/>
      <c r="B36" s="149"/>
      <c r="C36" s="149"/>
      <c r="D36" s="149"/>
      <c r="E36" s="149"/>
      <c r="F36" s="149"/>
      <c r="G36" s="149"/>
      <c r="H36" s="150"/>
      <c r="I36" s="151" t="s">
        <v>101</v>
      </c>
      <c r="J36" s="152"/>
      <c r="K36" s="152">
        <f>SUM(K39)</f>
        <v>1061000</v>
      </c>
      <c r="L36" s="152">
        <f t="shared" ref="L36:M36" si="16">SUM(L39)</f>
        <v>1061000</v>
      </c>
      <c r="M36" s="152">
        <f t="shared" si="16"/>
        <v>1061000</v>
      </c>
      <c r="N36" s="304">
        <f>AVERAGE(L36/K36)*100</f>
        <v>100</v>
      </c>
      <c r="O36" s="305">
        <f>AVERAGE(M36/L36)*100</f>
        <v>100</v>
      </c>
      <c r="P36" s="254"/>
    </row>
    <row r="37" spans="1:16" s="109" customFormat="1" x14ac:dyDescent="0.2">
      <c r="A37" s="149"/>
      <c r="B37" s="149"/>
      <c r="C37" s="149"/>
      <c r="D37" s="149"/>
      <c r="E37" s="149"/>
      <c r="F37" s="149"/>
      <c r="G37" s="149"/>
      <c r="H37" s="150" t="s">
        <v>90</v>
      </c>
      <c r="I37" s="153" t="s">
        <v>243</v>
      </c>
      <c r="J37" s="152"/>
      <c r="K37" s="152">
        <f>SUM(K40+K47+K53)</f>
        <v>961000</v>
      </c>
      <c r="L37" s="152">
        <f t="shared" ref="L37:M37" si="17">SUM(L40+L47+L53)</f>
        <v>961000</v>
      </c>
      <c r="M37" s="152">
        <f t="shared" si="17"/>
        <v>961000</v>
      </c>
      <c r="N37" s="304">
        <f t="shared" ref="N37:N38" si="18">AVERAGE(L37/K37)*100</f>
        <v>100</v>
      </c>
      <c r="O37" s="305">
        <f t="shared" ref="O37:O38" si="19">AVERAGE(M37/L37)*100</f>
        <v>100</v>
      </c>
      <c r="P37" s="254"/>
    </row>
    <row r="38" spans="1:16" s="81" customFormat="1" x14ac:dyDescent="0.2">
      <c r="A38" s="149"/>
      <c r="B38" s="149"/>
      <c r="C38" s="149"/>
      <c r="D38" s="149"/>
      <c r="E38" s="149"/>
      <c r="F38" s="149"/>
      <c r="G38" s="149"/>
      <c r="H38" s="181" t="s">
        <v>149</v>
      </c>
      <c r="I38" s="153" t="s">
        <v>312</v>
      </c>
      <c r="J38" s="152"/>
      <c r="K38" s="152">
        <f>SUM(K50)</f>
        <v>100000</v>
      </c>
      <c r="L38" s="152">
        <f t="shared" ref="L38:M38" si="20">SUM(L50)</f>
        <v>100000</v>
      </c>
      <c r="M38" s="152">
        <f t="shared" si="20"/>
        <v>100000</v>
      </c>
      <c r="N38" s="304">
        <f t="shared" si="18"/>
        <v>100</v>
      </c>
      <c r="O38" s="305">
        <f t="shared" si="19"/>
        <v>100</v>
      </c>
      <c r="P38" s="257"/>
    </row>
    <row r="39" spans="1:16" s="108" customFormat="1" ht="25.5" x14ac:dyDescent="0.2">
      <c r="A39" s="158">
        <v>1</v>
      </c>
      <c r="B39" s="158"/>
      <c r="C39" s="158"/>
      <c r="D39" s="158"/>
      <c r="E39" s="158" t="s">
        <v>91</v>
      </c>
      <c r="F39" s="158" t="s">
        <v>91</v>
      </c>
      <c r="G39" s="158" t="s">
        <v>91</v>
      </c>
      <c r="H39" s="159"/>
      <c r="I39" s="160" t="s">
        <v>92</v>
      </c>
      <c r="J39" s="161" t="s">
        <v>197</v>
      </c>
      <c r="K39" s="162">
        <f>SUM(K40+K47+K50+K53)</f>
        <v>1061000</v>
      </c>
      <c r="L39" s="162">
        <f t="shared" ref="L39:M39" si="21">SUM(L40+L47+L50+L53)</f>
        <v>1061000</v>
      </c>
      <c r="M39" s="162">
        <f t="shared" si="21"/>
        <v>1061000</v>
      </c>
      <c r="N39" s="306">
        <f t="shared" ref="N39:O41" si="22">AVERAGE(L39/K39)*100</f>
        <v>100</v>
      </c>
      <c r="O39" s="307">
        <f t="shared" si="22"/>
        <v>100</v>
      </c>
      <c r="P39" s="271"/>
    </row>
    <row r="40" spans="1:16" s="81" customFormat="1" x14ac:dyDescent="0.2">
      <c r="A40" s="154">
        <v>1</v>
      </c>
      <c r="B40" s="154"/>
      <c r="C40" s="154"/>
      <c r="D40" s="154"/>
      <c r="E40" s="154" t="s">
        <v>91</v>
      </c>
      <c r="F40" s="154" t="s">
        <v>91</v>
      </c>
      <c r="G40" s="154" t="s">
        <v>91</v>
      </c>
      <c r="H40" s="155" t="s">
        <v>93</v>
      </c>
      <c r="I40" s="166" t="s">
        <v>96</v>
      </c>
      <c r="J40" s="167" t="s">
        <v>102</v>
      </c>
      <c r="K40" s="157">
        <f t="shared" ref="K40" si="23">SUM(K41+K44)</f>
        <v>871000</v>
      </c>
      <c r="L40" s="157">
        <f t="shared" ref="L40:M40" si="24">SUM(L41+L44)</f>
        <v>871000</v>
      </c>
      <c r="M40" s="157">
        <f t="shared" si="24"/>
        <v>871000</v>
      </c>
      <c r="N40" s="308">
        <f t="shared" si="22"/>
        <v>100</v>
      </c>
      <c r="O40" s="309">
        <f t="shared" si="22"/>
        <v>100</v>
      </c>
      <c r="P40" s="257"/>
    </row>
    <row r="41" spans="1:16" s="81" customFormat="1" x14ac:dyDescent="0.2">
      <c r="A41" s="115"/>
      <c r="B41" s="115"/>
      <c r="C41" s="115"/>
      <c r="D41" s="115"/>
      <c r="E41" s="115" t="s">
        <v>65</v>
      </c>
      <c r="F41" s="115" t="s">
        <v>65</v>
      </c>
      <c r="G41" s="115" t="s">
        <v>65</v>
      </c>
      <c r="H41" s="116"/>
      <c r="I41" s="125">
        <v>31</v>
      </c>
      <c r="J41" s="123" t="s">
        <v>37</v>
      </c>
      <c r="K41" s="117">
        <f>SUM(K42:K43)</f>
        <v>441000</v>
      </c>
      <c r="L41" s="117">
        <v>441000</v>
      </c>
      <c r="M41" s="117">
        <v>441000</v>
      </c>
      <c r="N41" s="310">
        <f t="shared" si="22"/>
        <v>100</v>
      </c>
      <c r="O41" s="311">
        <f t="shared" si="22"/>
        <v>100</v>
      </c>
      <c r="P41" s="257"/>
    </row>
    <row r="42" spans="1:16" s="81" customFormat="1" x14ac:dyDescent="0.2">
      <c r="A42" s="115">
        <v>1</v>
      </c>
      <c r="B42" s="115"/>
      <c r="C42" s="115"/>
      <c r="D42" s="115"/>
      <c r="E42" s="115" t="s">
        <v>65</v>
      </c>
      <c r="F42" s="115" t="s">
        <v>65</v>
      </c>
      <c r="G42" s="115" t="s">
        <v>65</v>
      </c>
      <c r="H42" s="116"/>
      <c r="I42" s="125">
        <v>311</v>
      </c>
      <c r="J42" s="123" t="s">
        <v>38</v>
      </c>
      <c r="K42" s="129">
        <v>376000</v>
      </c>
      <c r="L42" s="129"/>
      <c r="M42" s="129"/>
      <c r="N42" s="313"/>
      <c r="O42" s="313"/>
      <c r="P42" s="257"/>
    </row>
    <row r="43" spans="1:16" s="124" customFormat="1" x14ac:dyDescent="0.2">
      <c r="A43" s="128">
        <v>1</v>
      </c>
      <c r="B43" s="128"/>
      <c r="C43" s="128"/>
      <c r="D43" s="128"/>
      <c r="E43" s="128"/>
      <c r="F43" s="128" t="s">
        <v>65</v>
      </c>
      <c r="G43" s="128" t="s">
        <v>65</v>
      </c>
      <c r="H43" s="122"/>
      <c r="I43" s="125">
        <v>313</v>
      </c>
      <c r="J43" s="123" t="s">
        <v>40</v>
      </c>
      <c r="K43" s="129">
        <v>65000</v>
      </c>
      <c r="L43" s="129"/>
      <c r="M43" s="129"/>
      <c r="N43" s="313"/>
      <c r="O43" s="313"/>
      <c r="P43" s="255"/>
    </row>
    <row r="44" spans="1:16" s="81" customFormat="1" x14ac:dyDescent="0.2">
      <c r="A44" s="115"/>
      <c r="B44" s="115"/>
      <c r="C44" s="115"/>
      <c r="D44" s="115"/>
      <c r="E44" s="115"/>
      <c r="F44" s="115" t="s">
        <v>65</v>
      </c>
      <c r="G44" s="115" t="s">
        <v>65</v>
      </c>
      <c r="H44" s="116"/>
      <c r="I44" s="125">
        <v>32</v>
      </c>
      <c r="J44" s="123" t="s">
        <v>41</v>
      </c>
      <c r="K44" s="117">
        <f>SUM(K45:K46)</f>
        <v>430000</v>
      </c>
      <c r="L44" s="117">
        <v>430000</v>
      </c>
      <c r="M44" s="117">
        <v>430000</v>
      </c>
      <c r="N44" s="310">
        <f>AVERAGE(L44/K44)*100</f>
        <v>100</v>
      </c>
      <c r="O44" s="311">
        <f>AVERAGE(M44/L44)*100</f>
        <v>100</v>
      </c>
      <c r="P44" s="257"/>
    </row>
    <row r="45" spans="1:16" s="81" customFormat="1" x14ac:dyDescent="0.2">
      <c r="A45" s="115">
        <v>1</v>
      </c>
      <c r="B45" s="115"/>
      <c r="C45" s="115"/>
      <c r="D45" s="115"/>
      <c r="E45" s="115"/>
      <c r="F45" s="115" t="s">
        <v>65</v>
      </c>
      <c r="G45" s="115" t="s">
        <v>65</v>
      </c>
      <c r="H45" s="116"/>
      <c r="I45" s="125">
        <v>323</v>
      </c>
      <c r="J45" s="130" t="s">
        <v>44</v>
      </c>
      <c r="K45" s="118">
        <v>250000</v>
      </c>
      <c r="L45" s="118"/>
      <c r="M45" s="118"/>
      <c r="N45" s="312"/>
      <c r="O45" s="312"/>
      <c r="P45" s="257"/>
    </row>
    <row r="46" spans="1:16" s="109" customFormat="1" x14ac:dyDescent="0.2">
      <c r="A46" s="115">
        <v>1</v>
      </c>
      <c r="B46" s="115"/>
      <c r="C46" s="115"/>
      <c r="D46" s="115"/>
      <c r="E46" s="115"/>
      <c r="F46" s="115" t="s">
        <v>65</v>
      </c>
      <c r="G46" s="115" t="s">
        <v>65</v>
      </c>
      <c r="H46" s="116"/>
      <c r="I46" s="125">
        <v>329</v>
      </c>
      <c r="J46" s="130" t="s">
        <v>448</v>
      </c>
      <c r="K46" s="129">
        <v>180000</v>
      </c>
      <c r="L46" s="129"/>
      <c r="M46" s="129"/>
      <c r="N46" s="313"/>
      <c r="O46" s="313"/>
      <c r="P46" s="254"/>
    </row>
    <row r="47" spans="1:16" s="81" customFormat="1" x14ac:dyDescent="0.2">
      <c r="A47" s="154">
        <v>1</v>
      </c>
      <c r="B47" s="154"/>
      <c r="C47" s="154"/>
      <c r="D47" s="154"/>
      <c r="E47" s="154"/>
      <c r="F47" s="154" t="s">
        <v>91</v>
      </c>
      <c r="G47" s="154" t="s">
        <v>91</v>
      </c>
      <c r="H47" s="155" t="s">
        <v>93</v>
      </c>
      <c r="I47" s="166" t="s">
        <v>97</v>
      </c>
      <c r="J47" s="156" t="s">
        <v>208</v>
      </c>
      <c r="K47" s="157">
        <f>SUM(K48)</f>
        <v>20000</v>
      </c>
      <c r="L47" s="157">
        <f t="shared" ref="L47:M47" si="25">SUM(L48)</f>
        <v>20000</v>
      </c>
      <c r="M47" s="157">
        <f t="shared" si="25"/>
        <v>20000</v>
      </c>
      <c r="N47" s="308">
        <f>AVERAGE(L47/K47)*100</f>
        <v>100</v>
      </c>
      <c r="O47" s="309">
        <f>AVERAGE(M47/L47)*100</f>
        <v>100</v>
      </c>
      <c r="P47" s="257"/>
    </row>
    <row r="48" spans="1:16" s="81" customFormat="1" x14ac:dyDescent="0.2">
      <c r="A48" s="115"/>
      <c r="B48" s="115"/>
      <c r="C48" s="115"/>
      <c r="D48" s="115"/>
      <c r="E48" s="115"/>
      <c r="F48" s="115"/>
      <c r="G48" s="115" t="s">
        <v>65</v>
      </c>
      <c r="H48" s="116"/>
      <c r="I48" s="125">
        <v>38</v>
      </c>
      <c r="J48" s="123" t="s">
        <v>53</v>
      </c>
      <c r="K48" s="117">
        <f>SUM(K49)</f>
        <v>20000</v>
      </c>
      <c r="L48" s="117">
        <v>20000</v>
      </c>
      <c r="M48" s="117">
        <v>20000</v>
      </c>
      <c r="N48" s="310">
        <f>AVERAGE(L48/K48)*100</f>
        <v>100</v>
      </c>
      <c r="O48" s="311">
        <f>AVERAGE(M48/L48)*100</f>
        <v>100</v>
      </c>
      <c r="P48" s="257"/>
    </row>
    <row r="49" spans="1:16" s="81" customFormat="1" x14ac:dyDescent="0.2">
      <c r="A49" s="115">
        <v>1</v>
      </c>
      <c r="B49" s="115"/>
      <c r="C49" s="115"/>
      <c r="D49" s="115"/>
      <c r="E49" s="115"/>
      <c r="F49" s="115" t="s">
        <v>65</v>
      </c>
      <c r="G49" s="115" t="s">
        <v>65</v>
      </c>
      <c r="H49" s="116"/>
      <c r="I49" s="125">
        <v>385</v>
      </c>
      <c r="J49" s="123" t="s">
        <v>56</v>
      </c>
      <c r="K49" s="118">
        <v>20000</v>
      </c>
      <c r="L49" s="118"/>
      <c r="M49" s="118"/>
      <c r="N49" s="312"/>
      <c r="O49" s="312"/>
      <c r="P49" s="257"/>
    </row>
    <row r="50" spans="1:16" s="81" customFormat="1" x14ac:dyDescent="0.2">
      <c r="A50" s="154">
        <v>1</v>
      </c>
      <c r="B50" s="154"/>
      <c r="C50" s="154"/>
      <c r="D50" s="154"/>
      <c r="E50" s="154"/>
      <c r="F50" s="154" t="s">
        <v>91</v>
      </c>
      <c r="G50" s="154" t="s">
        <v>91</v>
      </c>
      <c r="H50" s="166" t="s">
        <v>583</v>
      </c>
      <c r="I50" s="166" t="s">
        <v>476</v>
      </c>
      <c r="J50" s="156" t="s">
        <v>477</v>
      </c>
      <c r="K50" s="157">
        <f>SUM(K51)</f>
        <v>100000</v>
      </c>
      <c r="L50" s="157">
        <f t="shared" ref="L50:M50" si="26">SUM(L51)</f>
        <v>100000</v>
      </c>
      <c r="M50" s="157">
        <f t="shared" si="26"/>
        <v>100000</v>
      </c>
      <c r="N50" s="308">
        <f>AVERAGE(L50/K50)*100</f>
        <v>100</v>
      </c>
      <c r="O50" s="309">
        <f>AVERAGE(M50/L50)*100</f>
        <v>100</v>
      </c>
      <c r="P50" s="257"/>
    </row>
    <row r="51" spans="1:16" s="124" customFormat="1" x14ac:dyDescent="0.2">
      <c r="A51" s="121"/>
      <c r="B51" s="121"/>
      <c r="C51" s="121"/>
      <c r="D51" s="121"/>
      <c r="E51" s="121"/>
      <c r="F51" s="121"/>
      <c r="G51" s="121"/>
      <c r="H51" s="122"/>
      <c r="I51" s="125">
        <v>32</v>
      </c>
      <c r="J51" s="123" t="s">
        <v>41</v>
      </c>
      <c r="K51" s="123">
        <f>SUM(K52)</f>
        <v>100000</v>
      </c>
      <c r="L51" s="123">
        <v>100000</v>
      </c>
      <c r="M51" s="123">
        <v>100000</v>
      </c>
      <c r="N51" s="310">
        <f>AVERAGE(L51/K51)*100</f>
        <v>100</v>
      </c>
      <c r="O51" s="311">
        <f>AVERAGE(M51/L51)*100</f>
        <v>100</v>
      </c>
      <c r="P51" s="272"/>
    </row>
    <row r="52" spans="1:16" s="124" customFormat="1" x14ac:dyDescent="0.2">
      <c r="A52" s="121">
        <v>1</v>
      </c>
      <c r="B52" s="121"/>
      <c r="C52" s="121"/>
      <c r="D52" s="121"/>
      <c r="E52" s="121"/>
      <c r="F52" s="121"/>
      <c r="G52" s="121"/>
      <c r="H52" s="122"/>
      <c r="I52" s="125">
        <v>323</v>
      </c>
      <c r="J52" s="130" t="s">
        <v>44</v>
      </c>
      <c r="K52" s="123">
        <v>100000</v>
      </c>
      <c r="L52" s="123"/>
      <c r="M52" s="123"/>
      <c r="N52" s="310"/>
      <c r="O52" s="311"/>
      <c r="P52" s="273"/>
    </row>
    <row r="53" spans="1:16" s="81" customFormat="1" x14ac:dyDescent="0.2">
      <c r="A53" s="154">
        <v>1</v>
      </c>
      <c r="B53" s="154"/>
      <c r="C53" s="154"/>
      <c r="D53" s="154"/>
      <c r="E53" s="154"/>
      <c r="F53" s="154" t="s">
        <v>91</v>
      </c>
      <c r="G53" s="154" t="s">
        <v>91</v>
      </c>
      <c r="H53" s="166" t="s">
        <v>93</v>
      </c>
      <c r="I53" s="166" t="s">
        <v>205</v>
      </c>
      <c r="J53" s="156" t="s">
        <v>209</v>
      </c>
      <c r="K53" s="157">
        <f>SUM(K54)</f>
        <v>70000</v>
      </c>
      <c r="L53" s="157">
        <f t="shared" ref="L53:M53" si="27">SUM(L54)</f>
        <v>70000</v>
      </c>
      <c r="M53" s="157">
        <f t="shared" si="27"/>
        <v>70000</v>
      </c>
      <c r="N53" s="308">
        <f>AVERAGE(L53/K53)*100</f>
        <v>100</v>
      </c>
      <c r="O53" s="309">
        <f>AVERAGE(M53/L53)*100</f>
        <v>100</v>
      </c>
      <c r="P53" s="257"/>
    </row>
    <row r="54" spans="1:16" s="81" customFormat="1" x14ac:dyDescent="0.2">
      <c r="A54" s="115"/>
      <c r="B54" s="115"/>
      <c r="C54" s="115"/>
      <c r="D54" s="115"/>
      <c r="E54" s="115"/>
      <c r="F54" s="115"/>
      <c r="G54" s="115" t="s">
        <v>65</v>
      </c>
      <c r="H54" s="116"/>
      <c r="I54" s="125">
        <v>32</v>
      </c>
      <c r="J54" s="123" t="s">
        <v>41</v>
      </c>
      <c r="K54" s="117">
        <f>SUM(K55)</f>
        <v>70000</v>
      </c>
      <c r="L54" s="117">
        <v>70000</v>
      </c>
      <c r="M54" s="117">
        <v>70000</v>
      </c>
      <c r="N54" s="310">
        <f>AVERAGE(L54/K54)*100</f>
        <v>100</v>
      </c>
      <c r="O54" s="311">
        <f>AVERAGE(M54/L54)*100</f>
        <v>100</v>
      </c>
      <c r="P54" s="257"/>
    </row>
    <row r="55" spans="1:16" s="81" customFormat="1" x14ac:dyDescent="0.2">
      <c r="A55" s="115">
        <v>1</v>
      </c>
      <c r="B55" s="115"/>
      <c r="C55" s="115"/>
      <c r="D55" s="115"/>
      <c r="E55" s="115"/>
      <c r="F55" s="115" t="s">
        <v>65</v>
      </c>
      <c r="G55" s="115" t="s">
        <v>65</v>
      </c>
      <c r="H55" s="116"/>
      <c r="I55" s="125">
        <v>329</v>
      </c>
      <c r="J55" s="130" t="s">
        <v>448</v>
      </c>
      <c r="K55" s="118">
        <v>70000</v>
      </c>
      <c r="L55" s="118"/>
      <c r="M55" s="118"/>
      <c r="N55" s="312"/>
      <c r="O55" s="312"/>
      <c r="P55" s="257"/>
    </row>
    <row r="56" spans="1:16" s="109" customFormat="1" x14ac:dyDescent="0.2">
      <c r="A56" s="149"/>
      <c r="B56" s="149"/>
      <c r="C56" s="149"/>
      <c r="D56" s="149"/>
      <c r="E56" s="149"/>
      <c r="F56" s="149"/>
      <c r="G56" s="149"/>
      <c r="H56" s="150"/>
      <c r="I56" s="153" t="s">
        <v>206</v>
      </c>
      <c r="J56" s="152"/>
      <c r="K56" s="152">
        <f>SUM(K57)</f>
        <v>2425000</v>
      </c>
      <c r="L56" s="152">
        <f t="shared" ref="L56:M56" si="28">SUM(L57)</f>
        <v>2431000</v>
      </c>
      <c r="M56" s="152">
        <f t="shared" si="28"/>
        <v>2439000</v>
      </c>
      <c r="N56" s="304">
        <f>AVERAGE(L56/K56)*100</f>
        <v>100.24742268041238</v>
      </c>
      <c r="O56" s="305">
        <f>AVERAGE(M56/L56)*100</f>
        <v>100.32908268202385</v>
      </c>
      <c r="P56" s="254"/>
    </row>
    <row r="57" spans="1:16" s="81" customFormat="1" x14ac:dyDescent="0.2">
      <c r="A57" s="149"/>
      <c r="B57" s="149"/>
      <c r="C57" s="149"/>
      <c r="D57" s="149"/>
      <c r="E57" s="149"/>
      <c r="F57" s="149"/>
      <c r="G57" s="149"/>
      <c r="H57" s="150"/>
      <c r="I57" s="153" t="s">
        <v>207</v>
      </c>
      <c r="J57" s="152"/>
      <c r="K57" s="152">
        <f>SUM(K59)</f>
        <v>2425000</v>
      </c>
      <c r="L57" s="152">
        <f t="shared" ref="L57:M57" si="29">SUM(L59)</f>
        <v>2431000</v>
      </c>
      <c r="M57" s="152">
        <f t="shared" si="29"/>
        <v>2439000</v>
      </c>
      <c r="N57" s="304">
        <f t="shared" ref="N57:O58" si="30">AVERAGE(L57/K57)*100</f>
        <v>100.24742268041238</v>
      </c>
      <c r="O57" s="305">
        <f t="shared" si="30"/>
        <v>100.32908268202385</v>
      </c>
      <c r="P57" s="257"/>
    </row>
    <row r="58" spans="1:16" s="81" customFormat="1" x14ac:dyDescent="0.2">
      <c r="A58" s="149"/>
      <c r="B58" s="149"/>
      <c r="C58" s="149"/>
      <c r="D58" s="149"/>
      <c r="E58" s="149"/>
      <c r="F58" s="149"/>
      <c r="G58" s="149"/>
      <c r="H58" s="150" t="s">
        <v>90</v>
      </c>
      <c r="I58" s="153" t="s">
        <v>243</v>
      </c>
      <c r="J58" s="152"/>
      <c r="K58" s="152">
        <f>SUM(K60+K73)</f>
        <v>2425000</v>
      </c>
      <c r="L58" s="152">
        <f t="shared" ref="L58:M58" si="31">SUM(L60+L73)</f>
        <v>2431000</v>
      </c>
      <c r="M58" s="152">
        <f t="shared" si="31"/>
        <v>2439000</v>
      </c>
      <c r="N58" s="304">
        <f t="shared" si="30"/>
        <v>100.24742268041238</v>
      </c>
      <c r="O58" s="305">
        <f t="shared" si="30"/>
        <v>100.32908268202385</v>
      </c>
      <c r="P58" s="257"/>
    </row>
    <row r="59" spans="1:16" s="81" customFormat="1" x14ac:dyDescent="0.2">
      <c r="A59" s="172">
        <v>1</v>
      </c>
      <c r="B59" s="172">
        <v>2</v>
      </c>
      <c r="C59" s="172"/>
      <c r="D59" s="172"/>
      <c r="E59" s="172"/>
      <c r="F59" s="172"/>
      <c r="G59" s="172"/>
      <c r="H59" s="173"/>
      <c r="I59" s="177" t="s">
        <v>108</v>
      </c>
      <c r="J59" s="175" t="s">
        <v>210</v>
      </c>
      <c r="K59" s="176">
        <f>SUM(K60+K73)</f>
        <v>2425000</v>
      </c>
      <c r="L59" s="176">
        <f t="shared" ref="L59:M59" si="32">SUM(L60+L73)</f>
        <v>2431000</v>
      </c>
      <c r="M59" s="176">
        <f t="shared" si="32"/>
        <v>2439000</v>
      </c>
      <c r="N59" s="306">
        <f t="shared" ref="N59:O61" si="33">AVERAGE(L59/K59)*100</f>
        <v>100.24742268041238</v>
      </c>
      <c r="O59" s="307">
        <f t="shared" si="33"/>
        <v>100.32908268202385</v>
      </c>
      <c r="P59" s="257"/>
    </row>
    <row r="60" spans="1:16" s="108" customFormat="1" ht="14.25" customHeight="1" x14ac:dyDescent="0.2">
      <c r="A60" s="168">
        <v>1</v>
      </c>
      <c r="B60" s="168"/>
      <c r="C60" s="168"/>
      <c r="D60" s="168"/>
      <c r="E60" s="168"/>
      <c r="F60" s="168" t="s">
        <v>91</v>
      </c>
      <c r="G60" s="168" t="s">
        <v>91</v>
      </c>
      <c r="H60" s="169" t="s">
        <v>578</v>
      </c>
      <c r="I60" s="169" t="s">
        <v>109</v>
      </c>
      <c r="J60" s="170" t="s">
        <v>211</v>
      </c>
      <c r="K60" s="157">
        <f>SUM(K61+K65+K71)</f>
        <v>2325000</v>
      </c>
      <c r="L60" s="157">
        <f>SUM(L61+L65+L71)</f>
        <v>2381000</v>
      </c>
      <c r="M60" s="157">
        <f t="shared" ref="M60" si="34">SUM(M61+M65+M71)</f>
        <v>2389000</v>
      </c>
      <c r="N60" s="308">
        <f t="shared" si="33"/>
        <v>102.40860215053765</v>
      </c>
      <c r="O60" s="309">
        <f t="shared" si="33"/>
        <v>100.3359932801344</v>
      </c>
      <c r="P60" s="271"/>
    </row>
    <row r="61" spans="1:16" s="109" customFormat="1" x14ac:dyDescent="0.2">
      <c r="A61" s="115" t="s">
        <v>65</v>
      </c>
      <c r="B61" s="115" t="s">
        <v>65</v>
      </c>
      <c r="C61" s="115" t="s">
        <v>65</v>
      </c>
      <c r="D61" s="115" t="s">
        <v>65</v>
      </c>
      <c r="E61" s="115" t="s">
        <v>65</v>
      </c>
      <c r="F61" s="115" t="s">
        <v>65</v>
      </c>
      <c r="G61" s="115" t="s">
        <v>65</v>
      </c>
      <c r="H61" s="116"/>
      <c r="I61" s="125">
        <v>31</v>
      </c>
      <c r="J61" s="123" t="s">
        <v>37</v>
      </c>
      <c r="K61" s="117">
        <f>SUM(K62:K64)</f>
        <v>1413000</v>
      </c>
      <c r="L61" s="117">
        <v>1413000</v>
      </c>
      <c r="M61" s="117">
        <v>1413000</v>
      </c>
      <c r="N61" s="310">
        <f t="shared" si="33"/>
        <v>100</v>
      </c>
      <c r="O61" s="311">
        <f t="shared" si="33"/>
        <v>100</v>
      </c>
      <c r="P61" s="254"/>
    </row>
    <row r="62" spans="1:16" s="81" customFormat="1" x14ac:dyDescent="0.2">
      <c r="A62" s="115">
        <v>1</v>
      </c>
      <c r="B62" s="115"/>
      <c r="C62" s="115"/>
      <c r="D62" s="115"/>
      <c r="E62" s="115"/>
      <c r="F62" s="115" t="s">
        <v>65</v>
      </c>
      <c r="G62" s="115" t="s">
        <v>65</v>
      </c>
      <c r="H62" s="116"/>
      <c r="I62" s="125">
        <v>311</v>
      </c>
      <c r="J62" s="123" t="s">
        <v>38</v>
      </c>
      <c r="K62" s="117">
        <v>1150000</v>
      </c>
      <c r="L62" s="117"/>
      <c r="M62" s="117"/>
      <c r="N62" s="314"/>
      <c r="O62" s="312"/>
      <c r="P62" s="257"/>
    </row>
    <row r="63" spans="1:16" s="81" customFormat="1" x14ac:dyDescent="0.2">
      <c r="A63" s="115">
        <v>1</v>
      </c>
      <c r="B63" s="115"/>
      <c r="C63" s="115"/>
      <c r="D63" s="115"/>
      <c r="E63" s="115"/>
      <c r="F63" s="115" t="s">
        <v>65</v>
      </c>
      <c r="G63" s="115" t="s">
        <v>65</v>
      </c>
      <c r="H63" s="116"/>
      <c r="I63" s="125">
        <v>312</v>
      </c>
      <c r="J63" s="123" t="s">
        <v>39</v>
      </c>
      <c r="K63" s="117">
        <v>88000</v>
      </c>
      <c r="L63" s="117"/>
      <c r="M63" s="117"/>
      <c r="N63" s="314"/>
      <c r="O63" s="312"/>
      <c r="P63" s="257"/>
    </row>
    <row r="64" spans="1:16" s="81" customFormat="1" x14ac:dyDescent="0.2">
      <c r="A64" s="115">
        <v>1</v>
      </c>
      <c r="B64" s="115"/>
      <c r="C64" s="115"/>
      <c r="D64" s="115"/>
      <c r="E64" s="115"/>
      <c r="F64" s="115" t="s">
        <v>65</v>
      </c>
      <c r="G64" s="115" t="s">
        <v>65</v>
      </c>
      <c r="H64" s="116"/>
      <c r="I64" s="125">
        <v>313</v>
      </c>
      <c r="J64" s="123" t="s">
        <v>40</v>
      </c>
      <c r="K64" s="117">
        <v>175000</v>
      </c>
      <c r="L64" s="117"/>
      <c r="M64" s="117"/>
      <c r="N64" s="314"/>
      <c r="O64" s="312"/>
      <c r="P64" s="257"/>
    </row>
    <row r="65" spans="1:16" s="81" customFormat="1" x14ac:dyDescent="0.2">
      <c r="A65" s="115"/>
      <c r="B65" s="115"/>
      <c r="C65" s="115"/>
      <c r="D65" s="115"/>
      <c r="E65" s="115"/>
      <c r="F65" s="115" t="s">
        <v>65</v>
      </c>
      <c r="G65" s="115" t="s">
        <v>65</v>
      </c>
      <c r="H65" s="116"/>
      <c r="I65" s="125">
        <v>32</v>
      </c>
      <c r="J65" s="123" t="s">
        <v>41</v>
      </c>
      <c r="K65" s="117">
        <f>SUM(K66:K70)</f>
        <v>823000</v>
      </c>
      <c r="L65" s="117">
        <v>823000</v>
      </c>
      <c r="M65" s="117">
        <v>823000</v>
      </c>
      <c r="N65" s="310">
        <f>AVERAGE(L65/K65)*100</f>
        <v>100</v>
      </c>
      <c r="O65" s="311">
        <f>AVERAGE(M65/L65)*100</f>
        <v>100</v>
      </c>
      <c r="P65" s="257"/>
    </row>
    <row r="66" spans="1:16" s="81" customFormat="1" x14ac:dyDescent="0.2">
      <c r="A66" s="115">
        <v>1</v>
      </c>
      <c r="B66" s="115"/>
      <c r="C66" s="115"/>
      <c r="D66" s="115"/>
      <c r="E66" s="115"/>
      <c r="F66" s="115" t="s">
        <v>65</v>
      </c>
      <c r="G66" s="115" t="s">
        <v>65</v>
      </c>
      <c r="H66" s="116"/>
      <c r="I66" s="125">
        <v>321</v>
      </c>
      <c r="J66" s="123" t="s">
        <v>42</v>
      </c>
      <c r="K66" s="117">
        <v>71000</v>
      </c>
      <c r="L66" s="117"/>
      <c r="M66" s="117"/>
      <c r="N66" s="314"/>
      <c r="O66" s="312"/>
      <c r="P66" s="257"/>
    </row>
    <row r="67" spans="1:16" s="81" customFormat="1" x14ac:dyDescent="0.2">
      <c r="A67" s="115">
        <v>1</v>
      </c>
      <c r="B67" s="115"/>
      <c r="C67" s="115"/>
      <c r="D67" s="115"/>
      <c r="E67" s="115"/>
      <c r="F67" s="115" t="s">
        <v>65</v>
      </c>
      <c r="G67" s="115" t="s">
        <v>65</v>
      </c>
      <c r="H67" s="116"/>
      <c r="I67" s="125">
        <v>322</v>
      </c>
      <c r="J67" s="123" t="s">
        <v>43</v>
      </c>
      <c r="K67" s="117">
        <v>207000</v>
      </c>
      <c r="L67" s="117"/>
      <c r="M67" s="117"/>
      <c r="N67" s="314"/>
      <c r="O67" s="312"/>
      <c r="P67" s="257"/>
    </row>
    <row r="68" spans="1:16" s="109" customFormat="1" x14ac:dyDescent="0.2">
      <c r="A68" s="115">
        <v>1</v>
      </c>
      <c r="B68" s="115"/>
      <c r="C68" s="115"/>
      <c r="D68" s="115"/>
      <c r="E68" s="115"/>
      <c r="F68" s="115" t="s">
        <v>65</v>
      </c>
      <c r="G68" s="115" t="s">
        <v>65</v>
      </c>
      <c r="H68" s="116"/>
      <c r="I68" s="125">
        <v>323</v>
      </c>
      <c r="J68" s="123" t="s">
        <v>44</v>
      </c>
      <c r="K68" s="117">
        <v>417000</v>
      </c>
      <c r="L68" s="117"/>
      <c r="M68" s="117"/>
      <c r="N68" s="314"/>
      <c r="O68" s="312"/>
      <c r="P68" s="254"/>
    </row>
    <row r="69" spans="1:16" s="109" customFormat="1" x14ac:dyDescent="0.2">
      <c r="A69" s="115">
        <v>1</v>
      </c>
      <c r="B69" s="115"/>
      <c r="C69" s="115"/>
      <c r="D69" s="115"/>
      <c r="E69" s="115"/>
      <c r="F69" s="115"/>
      <c r="G69" s="115"/>
      <c r="H69" s="116"/>
      <c r="I69" s="125">
        <v>324</v>
      </c>
      <c r="J69" s="130" t="s">
        <v>45</v>
      </c>
      <c r="K69" s="126">
        <v>20000</v>
      </c>
      <c r="L69" s="117"/>
      <c r="M69" s="117"/>
      <c r="N69" s="314"/>
      <c r="O69" s="312"/>
      <c r="P69" s="276"/>
    </row>
    <row r="70" spans="1:16" s="81" customFormat="1" x14ac:dyDescent="0.2">
      <c r="A70" s="115">
        <v>1</v>
      </c>
      <c r="B70" s="115"/>
      <c r="C70" s="115"/>
      <c r="D70" s="115"/>
      <c r="E70" s="115"/>
      <c r="F70" s="115" t="s">
        <v>65</v>
      </c>
      <c r="G70" s="115" t="s">
        <v>65</v>
      </c>
      <c r="H70" s="116"/>
      <c r="I70" s="125">
        <v>329</v>
      </c>
      <c r="J70" s="123" t="s">
        <v>46</v>
      </c>
      <c r="K70" s="117">
        <v>108000</v>
      </c>
      <c r="L70" s="117"/>
      <c r="M70" s="117"/>
      <c r="N70" s="314"/>
      <c r="O70" s="312"/>
      <c r="P70" s="257"/>
    </row>
    <row r="71" spans="1:16" s="81" customFormat="1" x14ac:dyDescent="0.2">
      <c r="A71" s="115"/>
      <c r="B71" s="115"/>
      <c r="C71" s="115"/>
      <c r="D71" s="115"/>
      <c r="E71" s="115"/>
      <c r="F71" s="115" t="s">
        <v>65</v>
      </c>
      <c r="G71" s="115" t="s">
        <v>65</v>
      </c>
      <c r="H71" s="116"/>
      <c r="I71" s="125">
        <v>34</v>
      </c>
      <c r="J71" s="123" t="s">
        <v>47</v>
      </c>
      <c r="K71" s="117">
        <f>SUM(K72)</f>
        <v>89000</v>
      </c>
      <c r="L71" s="117">
        <v>145000</v>
      </c>
      <c r="M71" s="117">
        <v>153000</v>
      </c>
      <c r="N71" s="310">
        <f>AVERAGE(L71/K71)*100</f>
        <v>162.92134831460675</v>
      </c>
      <c r="O71" s="311">
        <f>AVERAGE(M71/L71)*100</f>
        <v>105.51724137931035</v>
      </c>
      <c r="P71" s="257"/>
    </row>
    <row r="72" spans="1:16" s="81" customFormat="1" x14ac:dyDescent="0.2">
      <c r="A72" s="115">
        <v>1</v>
      </c>
      <c r="B72" s="115"/>
      <c r="C72" s="115"/>
      <c r="D72" s="115"/>
      <c r="E72" s="115"/>
      <c r="F72" s="115" t="s">
        <v>65</v>
      </c>
      <c r="G72" s="115" t="s">
        <v>65</v>
      </c>
      <c r="H72" s="116"/>
      <c r="I72" s="125">
        <v>343</v>
      </c>
      <c r="J72" s="123" t="s">
        <v>48</v>
      </c>
      <c r="K72" s="117">
        <v>89000</v>
      </c>
      <c r="L72" s="117"/>
      <c r="M72" s="117"/>
      <c r="N72" s="310"/>
      <c r="O72" s="311"/>
      <c r="P72" s="276"/>
    </row>
    <row r="73" spans="1:16" s="81" customFormat="1" x14ac:dyDescent="0.2">
      <c r="A73" s="154">
        <v>1</v>
      </c>
      <c r="B73" s="154">
        <v>2</v>
      </c>
      <c r="C73" s="154"/>
      <c r="D73" s="154"/>
      <c r="E73" s="154"/>
      <c r="F73" s="154" t="s">
        <v>91</v>
      </c>
      <c r="G73" s="154" t="s">
        <v>91</v>
      </c>
      <c r="H73" s="166" t="s">
        <v>576</v>
      </c>
      <c r="I73" s="166" t="s">
        <v>212</v>
      </c>
      <c r="J73" s="156" t="s">
        <v>295</v>
      </c>
      <c r="K73" s="157">
        <f>SUM(K74)</f>
        <v>100000</v>
      </c>
      <c r="L73" s="157">
        <f t="shared" ref="L73:M73" si="35">SUM(L74)</f>
        <v>50000</v>
      </c>
      <c r="M73" s="157">
        <f t="shared" si="35"/>
        <v>50000</v>
      </c>
      <c r="N73" s="308">
        <f>AVERAGE(L73/K73)*100</f>
        <v>50</v>
      </c>
      <c r="O73" s="309">
        <f>AVERAGE(M73/L73)*100</f>
        <v>100</v>
      </c>
      <c r="P73" s="257"/>
    </row>
    <row r="74" spans="1:16" s="81" customFormat="1" x14ac:dyDescent="0.2">
      <c r="A74" s="115"/>
      <c r="B74" s="115"/>
      <c r="C74" s="115"/>
      <c r="D74" s="115"/>
      <c r="E74" s="115"/>
      <c r="F74" s="115" t="s">
        <v>65</v>
      </c>
      <c r="G74" s="115" t="s">
        <v>65</v>
      </c>
      <c r="H74" s="116"/>
      <c r="I74" s="125">
        <v>42</v>
      </c>
      <c r="J74" s="130" t="s">
        <v>59</v>
      </c>
      <c r="K74" s="117">
        <f>SUM(K75:K76)</f>
        <v>100000</v>
      </c>
      <c r="L74" s="117">
        <v>50000</v>
      </c>
      <c r="M74" s="117">
        <v>50000</v>
      </c>
      <c r="N74" s="310">
        <f>AVERAGE(L74/K74)*100</f>
        <v>50</v>
      </c>
      <c r="O74" s="311">
        <f>AVERAGE(M74/L74)*100</f>
        <v>100</v>
      </c>
      <c r="P74" s="257"/>
    </row>
    <row r="75" spans="1:16" s="81" customFormat="1" x14ac:dyDescent="0.2">
      <c r="A75" s="115">
        <v>1</v>
      </c>
      <c r="B75" s="115"/>
      <c r="C75" s="115"/>
      <c r="D75" s="115"/>
      <c r="E75" s="115"/>
      <c r="F75" s="115"/>
      <c r="G75" s="115"/>
      <c r="H75" s="116"/>
      <c r="I75" s="125">
        <v>422</v>
      </c>
      <c r="J75" s="130" t="s">
        <v>449</v>
      </c>
      <c r="K75" s="117">
        <v>80000</v>
      </c>
      <c r="L75" s="117"/>
      <c r="M75" s="117"/>
      <c r="N75" s="314"/>
      <c r="O75" s="312"/>
      <c r="P75" s="257"/>
    </row>
    <row r="76" spans="1:16" s="81" customFormat="1" x14ac:dyDescent="0.2">
      <c r="A76" s="115">
        <v>1</v>
      </c>
      <c r="B76" s="115"/>
      <c r="C76" s="115"/>
      <c r="D76" s="115"/>
      <c r="E76" s="115"/>
      <c r="F76" s="115"/>
      <c r="G76" s="115"/>
      <c r="H76" s="116"/>
      <c r="I76" s="125">
        <v>426</v>
      </c>
      <c r="J76" s="130" t="s">
        <v>450</v>
      </c>
      <c r="K76" s="117">
        <v>20000</v>
      </c>
      <c r="L76" s="117"/>
      <c r="M76" s="117"/>
      <c r="N76" s="314"/>
      <c r="O76" s="312"/>
      <c r="P76" s="257"/>
    </row>
    <row r="77" spans="1:16" s="81" customFormat="1" x14ac:dyDescent="0.2">
      <c r="A77" s="149"/>
      <c r="B77" s="149"/>
      <c r="C77" s="149"/>
      <c r="D77" s="149"/>
      <c r="E77" s="149"/>
      <c r="F77" s="149"/>
      <c r="G77" s="149"/>
      <c r="H77" s="150"/>
      <c r="I77" s="153" t="s">
        <v>213</v>
      </c>
      <c r="J77" s="152"/>
      <c r="K77" s="152">
        <f>SUM(K78+K153)</f>
        <v>25961000</v>
      </c>
      <c r="L77" s="152">
        <f t="shared" ref="L77:M77" si="36">SUM(L78+L153)</f>
        <v>15275000</v>
      </c>
      <c r="M77" s="152">
        <f t="shared" si="36"/>
        <v>12925000</v>
      </c>
      <c r="N77" s="304">
        <f>AVERAGE(L77/K77)*100</f>
        <v>58.838257386079121</v>
      </c>
      <c r="O77" s="305">
        <f>AVERAGE(M77/L77)*100</f>
        <v>84.615384615384613</v>
      </c>
      <c r="P77" s="257"/>
    </row>
    <row r="78" spans="1:16" s="81" customFormat="1" x14ac:dyDescent="0.2">
      <c r="A78" s="149"/>
      <c r="B78" s="149"/>
      <c r="C78" s="149"/>
      <c r="D78" s="149"/>
      <c r="E78" s="149"/>
      <c r="F78" s="149"/>
      <c r="G78" s="149"/>
      <c r="H78" s="150"/>
      <c r="I78" s="153" t="s">
        <v>214</v>
      </c>
      <c r="J78" s="152"/>
      <c r="K78" s="152">
        <f>SUM(K82+K113+K126+K139)</f>
        <v>4345000</v>
      </c>
      <c r="L78" s="152">
        <f t="shared" ref="L78:M78" si="37">SUM(L82+L113+L126+L139)</f>
        <v>3975000</v>
      </c>
      <c r="M78" s="152">
        <f t="shared" si="37"/>
        <v>3975000</v>
      </c>
      <c r="N78" s="304">
        <f t="shared" ref="N78:O81" si="38">AVERAGE(L78/K78)*100</f>
        <v>91.484464902186431</v>
      </c>
      <c r="O78" s="305">
        <f t="shared" si="38"/>
        <v>100</v>
      </c>
      <c r="P78" s="257"/>
    </row>
    <row r="79" spans="1:16" s="81" customFormat="1" x14ac:dyDescent="0.2">
      <c r="A79" s="183"/>
      <c r="B79" s="183"/>
      <c r="C79" s="183"/>
      <c r="D79" s="183"/>
      <c r="E79" s="183"/>
      <c r="F79" s="183"/>
      <c r="G79" s="183"/>
      <c r="H79" s="181" t="s">
        <v>90</v>
      </c>
      <c r="I79" s="153" t="s">
        <v>243</v>
      </c>
      <c r="J79" s="182"/>
      <c r="K79" s="184">
        <f>SUM(K140+K144+K147+K150)</f>
        <v>410000</v>
      </c>
      <c r="L79" s="184">
        <f t="shared" ref="L79:M79" si="39">SUM(L140+L144+L147+L150)</f>
        <v>410000</v>
      </c>
      <c r="M79" s="184">
        <f t="shared" si="39"/>
        <v>410000</v>
      </c>
      <c r="N79" s="304">
        <f>AVERAGE(L79/K79)*100</f>
        <v>100</v>
      </c>
      <c r="O79" s="305">
        <f>AVERAGE(M79/L79)*100</f>
        <v>100</v>
      </c>
      <c r="P79" s="257"/>
    </row>
    <row r="80" spans="1:16" s="81" customFormat="1" x14ac:dyDescent="0.2">
      <c r="A80" s="149"/>
      <c r="B80" s="149"/>
      <c r="C80" s="149"/>
      <c r="D80" s="149"/>
      <c r="E80" s="149"/>
      <c r="F80" s="149"/>
      <c r="G80" s="149"/>
      <c r="H80" s="181" t="s">
        <v>128</v>
      </c>
      <c r="I80" s="153" t="s">
        <v>238</v>
      </c>
      <c r="J80" s="152"/>
      <c r="K80" s="152">
        <f>SUM(K101+K104+K127+K130+K133+K136)</f>
        <v>600000</v>
      </c>
      <c r="L80" s="152">
        <f t="shared" ref="L80:M80" si="40">SUM(L101+L104+L127+L130+L133+L136)</f>
        <v>230000</v>
      </c>
      <c r="M80" s="152">
        <f t="shared" si="40"/>
        <v>230000</v>
      </c>
      <c r="N80" s="304">
        <f t="shared" si="38"/>
        <v>38.333333333333336</v>
      </c>
      <c r="O80" s="305">
        <f t="shared" si="38"/>
        <v>100</v>
      </c>
      <c r="P80" s="257"/>
    </row>
    <row r="81" spans="1:16" s="81" customFormat="1" x14ac:dyDescent="0.2">
      <c r="A81" s="149"/>
      <c r="B81" s="149"/>
      <c r="C81" s="149"/>
      <c r="D81" s="149"/>
      <c r="E81" s="149"/>
      <c r="F81" s="149"/>
      <c r="G81" s="149"/>
      <c r="H81" s="181" t="s">
        <v>115</v>
      </c>
      <c r="I81" s="153" t="s">
        <v>215</v>
      </c>
      <c r="J81" s="182"/>
      <c r="K81" s="152">
        <f>SUM(K83+K86+K89+K92+K95+K98+K107+K110+K114+K117+K120+K123)</f>
        <v>3335000</v>
      </c>
      <c r="L81" s="152">
        <f>SUM(L83+L86+L89+L92+L95+L98+L107+L110+L114+L117+L120+L123)</f>
        <v>3335000</v>
      </c>
      <c r="M81" s="152">
        <f t="shared" ref="M81" si="41">SUM(M83+M86+M89+M92+M95+M98+M107+M110+M114+M117+M120+M123)</f>
        <v>3335000</v>
      </c>
      <c r="N81" s="304">
        <f t="shared" si="38"/>
        <v>100</v>
      </c>
      <c r="O81" s="305">
        <f t="shared" si="38"/>
        <v>100</v>
      </c>
      <c r="P81" s="257"/>
    </row>
    <row r="82" spans="1:16" s="81" customFormat="1" x14ac:dyDescent="0.2">
      <c r="A82" s="172">
        <v>1</v>
      </c>
      <c r="B82" s="172"/>
      <c r="C82" s="172">
        <v>3</v>
      </c>
      <c r="D82" s="172">
        <v>4</v>
      </c>
      <c r="E82" s="172"/>
      <c r="F82" s="172"/>
      <c r="G82" s="172" t="s">
        <v>91</v>
      </c>
      <c r="H82" s="173"/>
      <c r="I82" s="174" t="s">
        <v>112</v>
      </c>
      <c r="J82" s="175" t="s">
        <v>216</v>
      </c>
      <c r="K82" s="176">
        <f>SUM(K83+K86+K89+K92+K95+K98+K101+K104+K107+K110)</f>
        <v>3290000</v>
      </c>
      <c r="L82" s="176">
        <f t="shared" ref="L82:M82" si="42">SUM(L83+L86+L89+L92+L95+L98+L101+L104+L107+L110)</f>
        <v>3290000</v>
      </c>
      <c r="M82" s="176">
        <f t="shared" si="42"/>
        <v>3290000</v>
      </c>
      <c r="N82" s="306">
        <f t="shared" ref="N82:O84" si="43">AVERAGE(L82/K82)*100</f>
        <v>100</v>
      </c>
      <c r="O82" s="307">
        <f t="shared" si="43"/>
        <v>100</v>
      </c>
      <c r="P82" s="257"/>
    </row>
    <row r="83" spans="1:16" s="81" customFormat="1" x14ac:dyDescent="0.2">
      <c r="A83" s="154">
        <v>1</v>
      </c>
      <c r="B83" s="154"/>
      <c r="C83" s="154">
        <v>3</v>
      </c>
      <c r="D83" s="154"/>
      <c r="E83" s="154"/>
      <c r="F83" s="154" t="s">
        <v>91</v>
      </c>
      <c r="G83" s="154" t="s">
        <v>91</v>
      </c>
      <c r="H83" s="166" t="s">
        <v>443</v>
      </c>
      <c r="I83" s="155" t="s">
        <v>113</v>
      </c>
      <c r="J83" s="156" t="s">
        <v>441</v>
      </c>
      <c r="K83" s="157">
        <f>SUM(K84)</f>
        <v>600000</v>
      </c>
      <c r="L83" s="157">
        <f t="shared" ref="L83:M83" si="44">SUM(L84)</f>
        <v>600000</v>
      </c>
      <c r="M83" s="157">
        <f t="shared" si="44"/>
        <v>600000</v>
      </c>
      <c r="N83" s="308">
        <f t="shared" si="43"/>
        <v>100</v>
      </c>
      <c r="O83" s="309">
        <f t="shared" si="43"/>
        <v>100</v>
      </c>
      <c r="P83" s="257"/>
    </row>
    <row r="84" spans="1:16" s="81" customFormat="1" x14ac:dyDescent="0.2">
      <c r="A84" s="115"/>
      <c r="B84" s="115"/>
      <c r="C84" s="115"/>
      <c r="D84" s="115"/>
      <c r="E84" s="115"/>
      <c r="F84" s="115" t="s">
        <v>65</v>
      </c>
      <c r="G84" s="115" t="s">
        <v>65</v>
      </c>
      <c r="H84" s="116"/>
      <c r="I84" s="125">
        <v>32</v>
      </c>
      <c r="J84" s="123" t="s">
        <v>41</v>
      </c>
      <c r="K84" s="117">
        <f>SUM(K85)</f>
        <v>600000</v>
      </c>
      <c r="L84" s="117">
        <v>600000</v>
      </c>
      <c r="M84" s="117">
        <v>600000</v>
      </c>
      <c r="N84" s="310">
        <f t="shared" si="43"/>
        <v>100</v>
      </c>
      <c r="O84" s="311">
        <f t="shared" si="43"/>
        <v>100</v>
      </c>
      <c r="P84" s="257"/>
    </row>
    <row r="85" spans="1:16" s="81" customFormat="1" x14ac:dyDescent="0.2">
      <c r="A85" s="115">
        <v>1</v>
      </c>
      <c r="B85" s="115"/>
      <c r="C85" s="115">
        <v>3</v>
      </c>
      <c r="D85" s="115"/>
      <c r="E85" s="115"/>
      <c r="F85" s="115" t="s">
        <v>65</v>
      </c>
      <c r="G85" s="115" t="s">
        <v>65</v>
      </c>
      <c r="H85" s="116"/>
      <c r="I85" s="125">
        <v>323</v>
      </c>
      <c r="J85" s="123" t="s">
        <v>44</v>
      </c>
      <c r="K85" s="117">
        <v>600000</v>
      </c>
      <c r="L85" s="117"/>
      <c r="M85" s="117"/>
      <c r="N85" s="314"/>
      <c r="O85" s="312"/>
      <c r="P85" s="257"/>
    </row>
    <row r="86" spans="1:16" s="81" customFormat="1" x14ac:dyDescent="0.2">
      <c r="A86" s="154">
        <v>1</v>
      </c>
      <c r="B86" s="154"/>
      <c r="C86" s="154"/>
      <c r="D86" s="154"/>
      <c r="E86" s="154"/>
      <c r="F86" s="154" t="s">
        <v>91</v>
      </c>
      <c r="G86" s="154" t="s">
        <v>91</v>
      </c>
      <c r="H86" s="166" t="s">
        <v>120</v>
      </c>
      <c r="I86" s="166" t="s">
        <v>218</v>
      </c>
      <c r="J86" s="156" t="s">
        <v>217</v>
      </c>
      <c r="K86" s="157">
        <f>SUM(K87)</f>
        <v>100000</v>
      </c>
      <c r="L86" s="157">
        <f t="shared" ref="L86:M86" si="45">SUM(L87)</f>
        <v>100000</v>
      </c>
      <c r="M86" s="157">
        <f t="shared" si="45"/>
        <v>100000</v>
      </c>
      <c r="N86" s="308">
        <f>AVERAGE(L86/K86)*100</f>
        <v>100</v>
      </c>
      <c r="O86" s="309">
        <f>AVERAGE(M86/L86)*100</f>
        <v>100</v>
      </c>
      <c r="P86" s="257"/>
    </row>
    <row r="87" spans="1:16" s="81" customFormat="1" x14ac:dyDescent="0.2">
      <c r="A87" s="115"/>
      <c r="B87" s="115"/>
      <c r="C87" s="115"/>
      <c r="D87" s="115"/>
      <c r="E87" s="115"/>
      <c r="F87" s="115" t="s">
        <v>65</v>
      </c>
      <c r="G87" s="115" t="s">
        <v>65</v>
      </c>
      <c r="H87" s="116"/>
      <c r="I87" s="125">
        <v>32</v>
      </c>
      <c r="J87" s="123" t="s">
        <v>41</v>
      </c>
      <c r="K87" s="117">
        <f>SUM(K88)</f>
        <v>100000</v>
      </c>
      <c r="L87" s="117">
        <v>100000</v>
      </c>
      <c r="M87" s="117">
        <v>100000</v>
      </c>
      <c r="N87" s="310">
        <f>AVERAGE(L87/K87)*100</f>
        <v>100</v>
      </c>
      <c r="O87" s="311">
        <f>AVERAGE(M87/L87)*100</f>
        <v>100</v>
      </c>
      <c r="P87" s="257"/>
    </row>
    <row r="88" spans="1:16" s="81" customFormat="1" x14ac:dyDescent="0.2">
      <c r="A88" s="115">
        <v>1</v>
      </c>
      <c r="B88" s="115"/>
      <c r="C88" s="115"/>
      <c r="D88" s="115"/>
      <c r="E88" s="115"/>
      <c r="F88" s="115" t="s">
        <v>65</v>
      </c>
      <c r="G88" s="115" t="s">
        <v>65</v>
      </c>
      <c r="H88" s="116"/>
      <c r="I88" s="125">
        <v>323</v>
      </c>
      <c r="J88" s="123" t="s">
        <v>44</v>
      </c>
      <c r="K88" s="117">
        <v>100000</v>
      </c>
      <c r="L88" s="117"/>
      <c r="M88" s="117"/>
      <c r="N88" s="314"/>
      <c r="O88" s="312"/>
      <c r="P88" s="257"/>
    </row>
    <row r="89" spans="1:16" s="109" customFormat="1" x14ac:dyDescent="0.2">
      <c r="A89" s="154"/>
      <c r="B89" s="154"/>
      <c r="C89" s="154">
        <v>3</v>
      </c>
      <c r="D89" s="154"/>
      <c r="E89" s="154"/>
      <c r="F89" s="154" t="s">
        <v>91</v>
      </c>
      <c r="G89" s="154" t="s">
        <v>91</v>
      </c>
      <c r="H89" s="166" t="s">
        <v>120</v>
      </c>
      <c r="I89" s="166" t="s">
        <v>219</v>
      </c>
      <c r="J89" s="156" t="s">
        <v>220</v>
      </c>
      <c r="K89" s="157">
        <f>SUM(K90)</f>
        <v>900000</v>
      </c>
      <c r="L89" s="157">
        <f t="shared" ref="L89:M89" si="46">SUM(L90)</f>
        <v>900000</v>
      </c>
      <c r="M89" s="157">
        <f t="shared" si="46"/>
        <v>900000</v>
      </c>
      <c r="N89" s="308">
        <f>AVERAGE(L89/K89)*100</f>
        <v>100</v>
      </c>
      <c r="O89" s="309">
        <f>AVERAGE(M89/L89)*100</f>
        <v>100</v>
      </c>
      <c r="P89" s="254"/>
    </row>
    <row r="90" spans="1:16" s="109" customFormat="1" x14ac:dyDescent="0.2">
      <c r="A90" s="115"/>
      <c r="B90" s="115"/>
      <c r="C90" s="115"/>
      <c r="D90" s="115"/>
      <c r="E90" s="115"/>
      <c r="F90" s="115" t="s">
        <v>65</v>
      </c>
      <c r="G90" s="115" t="s">
        <v>65</v>
      </c>
      <c r="H90" s="116"/>
      <c r="I90" s="125">
        <v>32</v>
      </c>
      <c r="J90" s="123" t="s">
        <v>41</v>
      </c>
      <c r="K90" s="117">
        <f>SUM(K91)</f>
        <v>900000</v>
      </c>
      <c r="L90" s="117">
        <v>900000</v>
      </c>
      <c r="M90" s="117">
        <v>900000</v>
      </c>
      <c r="N90" s="310">
        <f>AVERAGE(L90/K90)*100</f>
        <v>100</v>
      </c>
      <c r="O90" s="311">
        <f>AVERAGE(M90/L90)*100</f>
        <v>100</v>
      </c>
      <c r="P90" s="254"/>
    </row>
    <row r="91" spans="1:16" s="109" customFormat="1" x14ac:dyDescent="0.2">
      <c r="A91" s="115"/>
      <c r="B91" s="115"/>
      <c r="C91" s="115">
        <v>3</v>
      </c>
      <c r="D91" s="115"/>
      <c r="E91" s="115"/>
      <c r="F91" s="115" t="s">
        <v>65</v>
      </c>
      <c r="G91" s="115" t="s">
        <v>65</v>
      </c>
      <c r="H91" s="116"/>
      <c r="I91" s="125">
        <v>322</v>
      </c>
      <c r="J91" s="130" t="s">
        <v>451</v>
      </c>
      <c r="K91" s="117">
        <v>900000</v>
      </c>
      <c r="L91" s="117"/>
      <c r="M91" s="117"/>
      <c r="N91" s="314"/>
      <c r="O91" s="312"/>
      <c r="P91" s="254"/>
    </row>
    <row r="92" spans="1:16" s="109" customFormat="1" x14ac:dyDescent="0.2">
      <c r="A92" s="154">
        <v>1</v>
      </c>
      <c r="B92" s="154"/>
      <c r="C92" s="154"/>
      <c r="D92" s="154"/>
      <c r="E92" s="154"/>
      <c r="F92" s="154" t="s">
        <v>91</v>
      </c>
      <c r="G92" s="154" t="s">
        <v>91</v>
      </c>
      <c r="H92" s="166" t="s">
        <v>443</v>
      </c>
      <c r="I92" s="166" t="s">
        <v>221</v>
      </c>
      <c r="J92" s="156" t="s">
        <v>222</v>
      </c>
      <c r="K92" s="157">
        <f>SUM(K93)</f>
        <v>100000</v>
      </c>
      <c r="L92" s="157">
        <f t="shared" ref="L92:M92" si="47">SUM(L93)</f>
        <v>100000</v>
      </c>
      <c r="M92" s="157">
        <f t="shared" si="47"/>
        <v>100000</v>
      </c>
      <c r="N92" s="308">
        <f>AVERAGE(L92/K92)*100</f>
        <v>100</v>
      </c>
      <c r="O92" s="309">
        <f>AVERAGE(M92/L92)*100</f>
        <v>100</v>
      </c>
      <c r="P92" s="254"/>
    </row>
    <row r="93" spans="1:16" s="109" customFormat="1" x14ac:dyDescent="0.2">
      <c r="A93" s="115"/>
      <c r="B93" s="115"/>
      <c r="C93" s="115"/>
      <c r="D93" s="115"/>
      <c r="E93" s="115"/>
      <c r="F93" s="115" t="s">
        <v>65</v>
      </c>
      <c r="G93" s="115" t="s">
        <v>65</v>
      </c>
      <c r="H93" s="116"/>
      <c r="I93" s="125">
        <v>32</v>
      </c>
      <c r="J93" s="123" t="s">
        <v>41</v>
      </c>
      <c r="K93" s="126">
        <f>SUM(K94)</f>
        <v>100000</v>
      </c>
      <c r="L93" s="126">
        <v>100000</v>
      </c>
      <c r="M93" s="126">
        <v>100000</v>
      </c>
      <c r="N93" s="310">
        <f>AVERAGE(L93/K93)*100</f>
        <v>100</v>
      </c>
      <c r="O93" s="311">
        <f>AVERAGE(M93/L93)*100</f>
        <v>100</v>
      </c>
      <c r="P93" s="254"/>
    </row>
    <row r="94" spans="1:16" s="109" customFormat="1" x14ac:dyDescent="0.2">
      <c r="A94" s="115">
        <v>1</v>
      </c>
      <c r="B94" s="115"/>
      <c r="C94" s="115"/>
      <c r="D94" s="115"/>
      <c r="E94" s="115"/>
      <c r="F94" s="115" t="s">
        <v>65</v>
      </c>
      <c r="G94" s="115" t="s">
        <v>65</v>
      </c>
      <c r="H94" s="116"/>
      <c r="I94" s="125">
        <v>329</v>
      </c>
      <c r="J94" s="130" t="s">
        <v>448</v>
      </c>
      <c r="K94" s="117">
        <v>100000</v>
      </c>
      <c r="L94" s="117"/>
      <c r="M94" s="117"/>
      <c r="N94" s="314"/>
      <c r="O94" s="312"/>
      <c r="P94" s="254"/>
    </row>
    <row r="95" spans="1:16" s="109" customFormat="1" x14ac:dyDescent="0.2">
      <c r="A95" s="154">
        <v>1</v>
      </c>
      <c r="B95" s="154"/>
      <c r="C95" s="154">
        <v>3</v>
      </c>
      <c r="D95" s="154">
        <v>4</v>
      </c>
      <c r="E95" s="154"/>
      <c r="F95" s="154"/>
      <c r="G95" s="154" t="s">
        <v>91</v>
      </c>
      <c r="H95" s="166" t="s">
        <v>443</v>
      </c>
      <c r="I95" s="166" t="s">
        <v>223</v>
      </c>
      <c r="J95" s="156" t="s">
        <v>224</v>
      </c>
      <c r="K95" s="157">
        <f>SUM(K96)</f>
        <v>980000</v>
      </c>
      <c r="L95" s="157">
        <f t="shared" ref="L95:M95" si="48">SUM(L96)</f>
        <v>980000</v>
      </c>
      <c r="M95" s="157">
        <f t="shared" si="48"/>
        <v>980000</v>
      </c>
      <c r="N95" s="308">
        <f>AVERAGE(L95/K95)*100</f>
        <v>100</v>
      </c>
      <c r="O95" s="309">
        <f>AVERAGE(M95/L95)*100</f>
        <v>100</v>
      </c>
      <c r="P95" s="254"/>
    </row>
    <row r="96" spans="1:16" s="81" customFormat="1" x14ac:dyDescent="0.2">
      <c r="A96" s="115"/>
      <c r="B96" s="115"/>
      <c r="C96" s="115"/>
      <c r="D96" s="115"/>
      <c r="E96" s="115"/>
      <c r="F96" s="115" t="s">
        <v>65</v>
      </c>
      <c r="G96" s="115" t="s">
        <v>65</v>
      </c>
      <c r="H96" s="116"/>
      <c r="I96" s="125">
        <v>32</v>
      </c>
      <c r="J96" s="123" t="s">
        <v>41</v>
      </c>
      <c r="K96" s="117">
        <f>SUM(K97)</f>
        <v>980000</v>
      </c>
      <c r="L96" s="117">
        <v>980000</v>
      </c>
      <c r="M96" s="117">
        <v>980000</v>
      </c>
      <c r="N96" s="310">
        <f>AVERAGE(L96/K96)*100</f>
        <v>100</v>
      </c>
      <c r="O96" s="311">
        <f>AVERAGE(M96/L96)*100</f>
        <v>100</v>
      </c>
      <c r="P96" s="257"/>
    </row>
    <row r="97" spans="1:16" s="81" customFormat="1" x14ac:dyDescent="0.2">
      <c r="A97" s="115">
        <v>1</v>
      </c>
      <c r="B97" s="115"/>
      <c r="C97" s="115">
        <v>3</v>
      </c>
      <c r="D97" s="115">
        <v>4</v>
      </c>
      <c r="E97" s="115"/>
      <c r="F97" s="115"/>
      <c r="G97" s="115" t="s">
        <v>65</v>
      </c>
      <c r="H97" s="116"/>
      <c r="I97" s="125">
        <v>323</v>
      </c>
      <c r="J97" s="123" t="s">
        <v>44</v>
      </c>
      <c r="K97" s="117">
        <v>980000</v>
      </c>
      <c r="L97" s="117"/>
      <c r="M97" s="117"/>
      <c r="N97" s="314"/>
      <c r="O97" s="312"/>
      <c r="P97" s="257"/>
    </row>
    <row r="98" spans="1:16" s="81" customFormat="1" x14ac:dyDescent="0.2">
      <c r="A98" s="154">
        <v>1</v>
      </c>
      <c r="B98" s="154"/>
      <c r="C98" s="154"/>
      <c r="D98" s="154">
        <v>4</v>
      </c>
      <c r="E98" s="154"/>
      <c r="F98" s="154" t="s">
        <v>91</v>
      </c>
      <c r="G98" s="154" t="s">
        <v>91</v>
      </c>
      <c r="H98" s="166" t="s">
        <v>443</v>
      </c>
      <c r="I98" s="166" t="s">
        <v>225</v>
      </c>
      <c r="J98" s="156" t="s">
        <v>226</v>
      </c>
      <c r="K98" s="157">
        <f>SUM(K99)</f>
        <v>500000</v>
      </c>
      <c r="L98" s="157">
        <f t="shared" ref="L98:M98" si="49">SUM(L99)</f>
        <v>500000</v>
      </c>
      <c r="M98" s="157">
        <f t="shared" si="49"/>
        <v>500000</v>
      </c>
      <c r="N98" s="308">
        <f>AVERAGE(L98/K98)*100</f>
        <v>100</v>
      </c>
      <c r="O98" s="309">
        <f>AVERAGE(M98/L98)*100</f>
        <v>100</v>
      </c>
      <c r="P98" s="257"/>
    </row>
    <row r="99" spans="1:16" s="81" customFormat="1" x14ac:dyDescent="0.2">
      <c r="A99" s="115"/>
      <c r="B99" s="115"/>
      <c r="C99" s="115"/>
      <c r="D99" s="115"/>
      <c r="E99" s="115"/>
      <c r="F99" s="115" t="s">
        <v>65</v>
      </c>
      <c r="G99" s="115" t="s">
        <v>65</v>
      </c>
      <c r="H99" s="116"/>
      <c r="I99" s="125">
        <v>32</v>
      </c>
      <c r="J99" s="123" t="s">
        <v>41</v>
      </c>
      <c r="K99" s="117">
        <f>SUM(K100)</f>
        <v>500000</v>
      </c>
      <c r="L99" s="117">
        <v>500000</v>
      </c>
      <c r="M99" s="117">
        <v>500000</v>
      </c>
      <c r="N99" s="310">
        <f>AVERAGE(L99/K99)*100</f>
        <v>100</v>
      </c>
      <c r="O99" s="311">
        <f>AVERAGE(M99/L99)*100</f>
        <v>100</v>
      </c>
      <c r="P99" s="257"/>
    </row>
    <row r="100" spans="1:16" s="81" customFormat="1" x14ac:dyDescent="0.2">
      <c r="A100" s="115">
        <v>1</v>
      </c>
      <c r="B100" s="115"/>
      <c r="C100" s="115"/>
      <c r="D100" s="115">
        <v>4</v>
      </c>
      <c r="E100" s="115"/>
      <c r="F100" s="115" t="s">
        <v>65</v>
      </c>
      <c r="G100" s="115" t="s">
        <v>65</v>
      </c>
      <c r="H100" s="116"/>
      <c r="I100" s="125">
        <v>323</v>
      </c>
      <c r="J100" s="123" t="s">
        <v>44</v>
      </c>
      <c r="K100" s="117">
        <v>500000</v>
      </c>
      <c r="L100" s="117"/>
      <c r="M100" s="117"/>
      <c r="N100" s="314"/>
      <c r="O100" s="312"/>
      <c r="P100" s="257"/>
    </row>
    <row r="101" spans="1:16" s="81" customFormat="1" x14ac:dyDescent="0.2">
      <c r="A101" s="154">
        <v>1</v>
      </c>
      <c r="B101" s="154"/>
      <c r="C101" s="154"/>
      <c r="D101" s="154"/>
      <c r="E101" s="154"/>
      <c r="F101" s="154" t="s">
        <v>91</v>
      </c>
      <c r="G101" s="154" t="s">
        <v>91</v>
      </c>
      <c r="H101" s="166" t="s">
        <v>122</v>
      </c>
      <c r="I101" s="166" t="s">
        <v>227</v>
      </c>
      <c r="J101" s="156" t="s">
        <v>228</v>
      </c>
      <c r="K101" s="157">
        <f>SUM(K102)</f>
        <v>20000</v>
      </c>
      <c r="L101" s="157">
        <f t="shared" ref="L101:M101" si="50">SUM(L102)</f>
        <v>20000</v>
      </c>
      <c r="M101" s="157">
        <f t="shared" si="50"/>
        <v>20000</v>
      </c>
      <c r="N101" s="308">
        <f>AVERAGE(L101/K101)*100</f>
        <v>100</v>
      </c>
      <c r="O101" s="309">
        <f>AVERAGE(M101/L101)*100</f>
        <v>100</v>
      </c>
      <c r="P101" s="257"/>
    </row>
    <row r="102" spans="1:16" s="81" customFormat="1" x14ac:dyDescent="0.2">
      <c r="A102" s="115"/>
      <c r="B102" s="115"/>
      <c r="C102" s="115"/>
      <c r="D102" s="115"/>
      <c r="E102" s="115"/>
      <c r="F102" s="115" t="s">
        <v>65</v>
      </c>
      <c r="G102" s="115" t="s">
        <v>65</v>
      </c>
      <c r="H102" s="116"/>
      <c r="I102" s="125">
        <v>32</v>
      </c>
      <c r="J102" s="123" t="s">
        <v>41</v>
      </c>
      <c r="K102" s="117">
        <f>SUM(K103)</f>
        <v>20000</v>
      </c>
      <c r="L102" s="117">
        <v>20000</v>
      </c>
      <c r="M102" s="117">
        <v>20000</v>
      </c>
      <c r="N102" s="310">
        <f>AVERAGE(L102/K102)*100</f>
        <v>100</v>
      </c>
      <c r="O102" s="311">
        <f>AVERAGE(M102/L102)*100</f>
        <v>100</v>
      </c>
      <c r="P102" s="257"/>
    </row>
    <row r="103" spans="1:16" s="81" customFormat="1" x14ac:dyDescent="0.2">
      <c r="A103" s="115">
        <v>1</v>
      </c>
      <c r="B103" s="115"/>
      <c r="C103" s="115"/>
      <c r="D103" s="115"/>
      <c r="E103" s="115"/>
      <c r="F103" s="115" t="s">
        <v>65</v>
      </c>
      <c r="G103" s="115" t="s">
        <v>65</v>
      </c>
      <c r="H103" s="116"/>
      <c r="I103" s="125">
        <v>323</v>
      </c>
      <c r="J103" s="123" t="s">
        <v>44</v>
      </c>
      <c r="K103" s="117">
        <v>20000</v>
      </c>
      <c r="L103" s="117"/>
      <c r="M103" s="117"/>
      <c r="N103" s="314"/>
      <c r="O103" s="312"/>
      <c r="P103" s="257"/>
    </row>
    <row r="104" spans="1:16" s="81" customFormat="1" x14ac:dyDescent="0.2">
      <c r="A104" s="154">
        <v>1</v>
      </c>
      <c r="B104" s="154"/>
      <c r="C104" s="154"/>
      <c r="D104" s="154"/>
      <c r="E104" s="154"/>
      <c r="F104" s="154" t="s">
        <v>91</v>
      </c>
      <c r="G104" s="154" t="s">
        <v>91</v>
      </c>
      <c r="H104" s="166" t="s">
        <v>579</v>
      </c>
      <c r="I104" s="166" t="s">
        <v>229</v>
      </c>
      <c r="J104" s="156" t="s">
        <v>230</v>
      </c>
      <c r="K104" s="157">
        <f>SUM(K105)</f>
        <v>50000</v>
      </c>
      <c r="L104" s="157">
        <f t="shared" ref="L104:M104" si="51">SUM(L105)</f>
        <v>50000</v>
      </c>
      <c r="M104" s="157">
        <f t="shared" si="51"/>
        <v>50000</v>
      </c>
      <c r="N104" s="308">
        <f>AVERAGE(L104/K104)*100</f>
        <v>100</v>
      </c>
      <c r="O104" s="309">
        <f>AVERAGE(M104/L104)*100</f>
        <v>100</v>
      </c>
      <c r="P104" s="257"/>
    </row>
    <row r="105" spans="1:16" s="81" customFormat="1" x14ac:dyDescent="0.2">
      <c r="A105" s="115"/>
      <c r="B105" s="115"/>
      <c r="C105" s="115"/>
      <c r="D105" s="115"/>
      <c r="E105" s="115"/>
      <c r="F105" s="115" t="s">
        <v>65</v>
      </c>
      <c r="G105" s="115" t="s">
        <v>65</v>
      </c>
      <c r="H105" s="116"/>
      <c r="I105" s="125">
        <v>32</v>
      </c>
      <c r="J105" s="123" t="s">
        <v>41</v>
      </c>
      <c r="K105" s="117">
        <f>SUM(K106)</f>
        <v>50000</v>
      </c>
      <c r="L105" s="117">
        <v>50000</v>
      </c>
      <c r="M105" s="117">
        <v>50000</v>
      </c>
      <c r="N105" s="310">
        <f>AVERAGE(L105/K105)*100</f>
        <v>100</v>
      </c>
      <c r="O105" s="311">
        <f>AVERAGE(M105/L105)*100</f>
        <v>100</v>
      </c>
      <c r="P105" s="257"/>
    </row>
    <row r="106" spans="1:16" s="81" customFormat="1" x14ac:dyDescent="0.2">
      <c r="A106" s="115">
        <v>1</v>
      </c>
      <c r="B106" s="115"/>
      <c r="C106" s="115"/>
      <c r="D106" s="115"/>
      <c r="E106" s="115"/>
      <c r="F106" s="115" t="s">
        <v>65</v>
      </c>
      <c r="G106" s="115" t="s">
        <v>65</v>
      </c>
      <c r="H106" s="116"/>
      <c r="I106" s="125">
        <v>323</v>
      </c>
      <c r="J106" s="123" t="s">
        <v>44</v>
      </c>
      <c r="K106" s="117">
        <v>50000</v>
      </c>
      <c r="L106" s="117"/>
      <c r="M106" s="117"/>
      <c r="N106" s="314"/>
      <c r="O106" s="312"/>
      <c r="P106" s="257"/>
    </row>
    <row r="107" spans="1:16" s="81" customFormat="1" x14ac:dyDescent="0.2">
      <c r="A107" s="154">
        <v>1</v>
      </c>
      <c r="B107" s="154"/>
      <c r="C107" s="154">
        <v>3</v>
      </c>
      <c r="D107" s="154"/>
      <c r="E107" s="154"/>
      <c r="F107" s="154" t="s">
        <v>91</v>
      </c>
      <c r="G107" s="154" t="s">
        <v>91</v>
      </c>
      <c r="H107" s="166" t="s">
        <v>443</v>
      </c>
      <c r="I107" s="166" t="s">
        <v>231</v>
      </c>
      <c r="J107" s="156" t="s">
        <v>232</v>
      </c>
      <c r="K107" s="157">
        <f>SUM(K108)</f>
        <v>20000</v>
      </c>
      <c r="L107" s="157">
        <f t="shared" ref="L107:M107" si="52">SUM(L108)</f>
        <v>20000</v>
      </c>
      <c r="M107" s="157">
        <f t="shared" si="52"/>
        <v>20000</v>
      </c>
      <c r="N107" s="308">
        <f>AVERAGE(L107/K107)*100</f>
        <v>100</v>
      </c>
      <c r="O107" s="309">
        <f>AVERAGE(M107/L107)*100</f>
        <v>100</v>
      </c>
      <c r="P107" s="257"/>
    </row>
    <row r="108" spans="1:16" s="81" customFormat="1" x14ac:dyDescent="0.2">
      <c r="A108" s="115"/>
      <c r="B108" s="115"/>
      <c r="C108" s="115"/>
      <c r="D108" s="115"/>
      <c r="E108" s="115"/>
      <c r="F108" s="115" t="s">
        <v>65</v>
      </c>
      <c r="G108" s="115" t="s">
        <v>65</v>
      </c>
      <c r="H108" s="116"/>
      <c r="I108" s="125">
        <v>32</v>
      </c>
      <c r="J108" s="123" t="s">
        <v>41</v>
      </c>
      <c r="K108" s="117">
        <f>SUM(K109)</f>
        <v>20000</v>
      </c>
      <c r="L108" s="117">
        <v>20000</v>
      </c>
      <c r="M108" s="117">
        <v>20000</v>
      </c>
      <c r="N108" s="310">
        <f>AVERAGE(L108/K108)*100</f>
        <v>100</v>
      </c>
      <c r="O108" s="311">
        <f>AVERAGE(M108/L108)*100</f>
        <v>100</v>
      </c>
      <c r="P108" s="257"/>
    </row>
    <row r="109" spans="1:16" s="81" customFormat="1" x14ac:dyDescent="0.2">
      <c r="A109" s="115">
        <v>1</v>
      </c>
      <c r="B109" s="115"/>
      <c r="C109" s="115">
        <v>3</v>
      </c>
      <c r="D109" s="115"/>
      <c r="E109" s="115"/>
      <c r="F109" s="115" t="s">
        <v>65</v>
      </c>
      <c r="G109" s="115" t="s">
        <v>65</v>
      </c>
      <c r="H109" s="116"/>
      <c r="I109" s="125">
        <v>323</v>
      </c>
      <c r="J109" s="123" t="s">
        <v>44</v>
      </c>
      <c r="K109" s="117">
        <v>20000</v>
      </c>
      <c r="L109" s="117"/>
      <c r="M109" s="117"/>
      <c r="N109" s="314"/>
      <c r="O109" s="312"/>
      <c r="P109" s="257"/>
    </row>
    <row r="110" spans="1:16" s="81" customFormat="1" x14ac:dyDescent="0.2">
      <c r="A110" s="154">
        <v>1</v>
      </c>
      <c r="B110" s="154"/>
      <c r="C110" s="154"/>
      <c r="D110" s="154"/>
      <c r="E110" s="154"/>
      <c r="F110" s="154" t="s">
        <v>91</v>
      </c>
      <c r="G110" s="154" t="s">
        <v>91</v>
      </c>
      <c r="H110" s="166" t="s">
        <v>443</v>
      </c>
      <c r="I110" s="166" t="s">
        <v>484</v>
      </c>
      <c r="J110" s="156" t="s">
        <v>485</v>
      </c>
      <c r="K110" s="157">
        <f>SUM(K111)</f>
        <v>20000</v>
      </c>
      <c r="L110" s="157">
        <f t="shared" ref="L110:M110" si="53">SUM(L111)</f>
        <v>20000</v>
      </c>
      <c r="M110" s="157">
        <f t="shared" si="53"/>
        <v>20000</v>
      </c>
      <c r="N110" s="308">
        <f>AVERAGE(L110/K110)*100</f>
        <v>100</v>
      </c>
      <c r="O110" s="309">
        <f>AVERAGE(M110/L110)*100</f>
        <v>100</v>
      </c>
      <c r="P110" s="257"/>
    </row>
    <row r="111" spans="1:16" s="81" customFormat="1" x14ac:dyDescent="0.2">
      <c r="A111" s="115"/>
      <c r="B111" s="115"/>
      <c r="C111" s="115"/>
      <c r="D111" s="115"/>
      <c r="E111" s="115"/>
      <c r="F111" s="115"/>
      <c r="G111" s="115"/>
      <c r="H111" s="116"/>
      <c r="I111" s="125">
        <v>32</v>
      </c>
      <c r="J111" s="123" t="s">
        <v>41</v>
      </c>
      <c r="K111" s="117">
        <f>SUM(K112)</f>
        <v>20000</v>
      </c>
      <c r="L111" s="117">
        <v>20000</v>
      </c>
      <c r="M111" s="117">
        <v>20000</v>
      </c>
      <c r="N111" s="310">
        <f>AVERAGE(L111/K111)*100</f>
        <v>100</v>
      </c>
      <c r="O111" s="311">
        <f>AVERAGE(M111/L111)*100</f>
        <v>100</v>
      </c>
      <c r="P111" s="257"/>
    </row>
    <row r="112" spans="1:16" s="81" customFormat="1" x14ac:dyDescent="0.2">
      <c r="A112" s="115">
        <v>1</v>
      </c>
      <c r="B112" s="115"/>
      <c r="C112" s="115"/>
      <c r="D112" s="115"/>
      <c r="E112" s="115"/>
      <c r="F112" s="115"/>
      <c r="G112" s="115"/>
      <c r="H112" s="116"/>
      <c r="I112" s="125">
        <v>323</v>
      </c>
      <c r="J112" s="130" t="s">
        <v>44</v>
      </c>
      <c r="K112" s="117">
        <v>20000</v>
      </c>
      <c r="L112" s="117"/>
      <c r="M112" s="117"/>
      <c r="N112" s="314"/>
      <c r="O112" s="312"/>
      <c r="P112" s="257"/>
    </row>
    <row r="113" spans="1:16" s="81" customFormat="1" x14ac:dyDescent="0.2">
      <c r="A113" s="172">
        <v>1</v>
      </c>
      <c r="B113" s="172"/>
      <c r="C113" s="172"/>
      <c r="D113" s="172"/>
      <c r="E113" s="172"/>
      <c r="F113" s="172" t="s">
        <v>91</v>
      </c>
      <c r="G113" s="172" t="s">
        <v>91</v>
      </c>
      <c r="H113" s="173"/>
      <c r="I113" s="174" t="s">
        <v>117</v>
      </c>
      <c r="J113" s="175" t="s">
        <v>233</v>
      </c>
      <c r="K113" s="176">
        <f>SUM(K114+K117+K120+K123)</f>
        <v>115000</v>
      </c>
      <c r="L113" s="176">
        <f t="shared" ref="L113:M113" si="54">SUM(L114+L117+L120+L123)</f>
        <v>115000</v>
      </c>
      <c r="M113" s="176">
        <f t="shared" si="54"/>
        <v>115000</v>
      </c>
      <c r="N113" s="306">
        <f t="shared" ref="N113:O114" si="55">AVERAGE(L113/K113)*100</f>
        <v>100</v>
      </c>
      <c r="O113" s="307">
        <f t="shared" si="55"/>
        <v>100</v>
      </c>
      <c r="P113" s="257"/>
    </row>
    <row r="114" spans="1:16" s="109" customFormat="1" x14ac:dyDescent="0.2">
      <c r="A114" s="154">
        <v>1</v>
      </c>
      <c r="B114" s="154"/>
      <c r="C114" s="154"/>
      <c r="D114" s="154"/>
      <c r="E114" s="154"/>
      <c r="F114" s="154" t="s">
        <v>91</v>
      </c>
      <c r="G114" s="154" t="s">
        <v>91</v>
      </c>
      <c r="H114" s="166" t="s">
        <v>443</v>
      </c>
      <c r="I114" s="166" t="s">
        <v>118</v>
      </c>
      <c r="J114" s="156" t="s">
        <v>234</v>
      </c>
      <c r="K114" s="157">
        <f>SUM(K115)</f>
        <v>5000</v>
      </c>
      <c r="L114" s="157">
        <f t="shared" ref="L114:M114" si="56">SUM(L115)</f>
        <v>5000</v>
      </c>
      <c r="M114" s="157">
        <f t="shared" si="56"/>
        <v>5000</v>
      </c>
      <c r="N114" s="308">
        <f t="shared" si="55"/>
        <v>100</v>
      </c>
      <c r="O114" s="309">
        <f t="shared" si="55"/>
        <v>100</v>
      </c>
      <c r="P114" s="254"/>
    </row>
    <row r="115" spans="1:16" s="81" customFormat="1" x14ac:dyDescent="0.2">
      <c r="A115" s="115"/>
      <c r="B115" s="115"/>
      <c r="C115" s="115"/>
      <c r="D115" s="115"/>
      <c r="E115" s="115"/>
      <c r="F115" s="115" t="s">
        <v>65</v>
      </c>
      <c r="G115" s="115" t="s">
        <v>65</v>
      </c>
      <c r="H115" s="116"/>
      <c r="I115" s="125">
        <v>32</v>
      </c>
      <c r="J115" s="123" t="s">
        <v>41</v>
      </c>
      <c r="K115" s="117">
        <f>SUM(K116)</f>
        <v>5000</v>
      </c>
      <c r="L115" s="117">
        <v>5000</v>
      </c>
      <c r="M115" s="117">
        <v>5000</v>
      </c>
      <c r="N115" s="310">
        <f>AVERAGE(L115/K115)*100</f>
        <v>100</v>
      </c>
      <c r="O115" s="311">
        <f>AVERAGE(M115/L115)*100</f>
        <v>100</v>
      </c>
      <c r="P115" s="257"/>
    </row>
    <row r="116" spans="1:16" s="81" customFormat="1" x14ac:dyDescent="0.2">
      <c r="A116" s="115">
        <v>1</v>
      </c>
      <c r="B116" s="115"/>
      <c r="C116" s="115"/>
      <c r="D116" s="115"/>
      <c r="E116" s="115"/>
      <c r="F116" s="115" t="s">
        <v>65</v>
      </c>
      <c r="G116" s="115" t="s">
        <v>65</v>
      </c>
      <c r="H116" s="116"/>
      <c r="I116" s="125">
        <v>329</v>
      </c>
      <c r="J116" s="130" t="s">
        <v>448</v>
      </c>
      <c r="K116" s="117">
        <v>5000</v>
      </c>
      <c r="L116" s="117"/>
      <c r="M116" s="117"/>
      <c r="N116" s="314"/>
      <c r="O116" s="312"/>
      <c r="P116" s="257"/>
    </row>
    <row r="117" spans="1:16" s="81" customFormat="1" x14ac:dyDescent="0.2">
      <c r="A117" s="154">
        <v>1</v>
      </c>
      <c r="B117" s="154"/>
      <c r="C117" s="154"/>
      <c r="D117" s="154"/>
      <c r="E117" s="154"/>
      <c r="F117" s="154" t="s">
        <v>91</v>
      </c>
      <c r="G117" s="154" t="s">
        <v>91</v>
      </c>
      <c r="H117" s="166" t="s">
        <v>443</v>
      </c>
      <c r="I117" s="155" t="s">
        <v>119</v>
      </c>
      <c r="J117" s="156" t="s">
        <v>235</v>
      </c>
      <c r="K117" s="157">
        <f>SUM(K118)</f>
        <v>20000</v>
      </c>
      <c r="L117" s="157">
        <f t="shared" ref="L117:M117" si="57">SUM(L118)</f>
        <v>20000</v>
      </c>
      <c r="M117" s="157">
        <f t="shared" si="57"/>
        <v>20000</v>
      </c>
      <c r="N117" s="308">
        <f>AVERAGE(L117/K117)*100</f>
        <v>100</v>
      </c>
      <c r="O117" s="309">
        <f>AVERAGE(M117/L117)*100</f>
        <v>100</v>
      </c>
      <c r="P117" s="257"/>
    </row>
    <row r="118" spans="1:16" s="81" customFormat="1" x14ac:dyDescent="0.2">
      <c r="A118" s="115"/>
      <c r="B118" s="115"/>
      <c r="C118" s="115"/>
      <c r="D118" s="115"/>
      <c r="E118" s="115"/>
      <c r="F118" s="115" t="s">
        <v>65</v>
      </c>
      <c r="G118" s="115" t="s">
        <v>65</v>
      </c>
      <c r="H118" s="116"/>
      <c r="I118" s="125">
        <v>32</v>
      </c>
      <c r="J118" s="123" t="s">
        <v>41</v>
      </c>
      <c r="K118" s="117">
        <f>SUM(K119)</f>
        <v>20000</v>
      </c>
      <c r="L118" s="117">
        <v>20000</v>
      </c>
      <c r="M118" s="117">
        <v>20000</v>
      </c>
      <c r="N118" s="310">
        <f>AVERAGE(L118/K118)*100</f>
        <v>100</v>
      </c>
      <c r="O118" s="311">
        <f>AVERAGE(M118/L118)*100</f>
        <v>100</v>
      </c>
      <c r="P118" s="257"/>
    </row>
    <row r="119" spans="1:16" s="81" customFormat="1" x14ac:dyDescent="0.2">
      <c r="A119" s="115">
        <v>1</v>
      </c>
      <c r="B119" s="115"/>
      <c r="C119" s="115"/>
      <c r="D119" s="115"/>
      <c r="E119" s="115"/>
      <c r="F119" s="115" t="s">
        <v>65</v>
      </c>
      <c r="G119" s="115" t="s">
        <v>65</v>
      </c>
      <c r="H119" s="116"/>
      <c r="I119" s="125">
        <v>323</v>
      </c>
      <c r="J119" s="123" t="s">
        <v>44</v>
      </c>
      <c r="K119" s="117">
        <v>20000</v>
      </c>
      <c r="L119" s="117"/>
      <c r="M119" s="117"/>
      <c r="N119" s="314"/>
      <c r="O119" s="312"/>
      <c r="P119" s="257"/>
    </row>
    <row r="120" spans="1:16" s="109" customFormat="1" x14ac:dyDescent="0.2">
      <c r="A120" s="154">
        <v>1</v>
      </c>
      <c r="B120" s="154"/>
      <c r="C120" s="154"/>
      <c r="D120" s="154"/>
      <c r="E120" s="154"/>
      <c r="F120" s="154" t="s">
        <v>91</v>
      </c>
      <c r="G120" s="154" t="s">
        <v>91</v>
      </c>
      <c r="H120" s="166" t="s">
        <v>443</v>
      </c>
      <c r="I120" s="155" t="s">
        <v>121</v>
      </c>
      <c r="J120" s="156" t="s">
        <v>236</v>
      </c>
      <c r="K120" s="157">
        <f>SUM(K121)</f>
        <v>80000</v>
      </c>
      <c r="L120" s="157">
        <f t="shared" ref="L120:M120" si="58">SUM(L121)</f>
        <v>80000</v>
      </c>
      <c r="M120" s="157">
        <f t="shared" si="58"/>
        <v>80000</v>
      </c>
      <c r="N120" s="308">
        <f>AVERAGE(L120/K120)*100</f>
        <v>100</v>
      </c>
      <c r="O120" s="309">
        <f>AVERAGE(M120/L120)*100</f>
        <v>100</v>
      </c>
      <c r="P120" s="254"/>
    </row>
    <row r="121" spans="1:16" s="81" customFormat="1" x14ac:dyDescent="0.2">
      <c r="A121" s="115"/>
      <c r="B121" s="115"/>
      <c r="C121" s="115"/>
      <c r="D121" s="115"/>
      <c r="E121" s="115"/>
      <c r="F121" s="115" t="s">
        <v>65</v>
      </c>
      <c r="G121" s="115" t="s">
        <v>65</v>
      </c>
      <c r="H121" s="116"/>
      <c r="I121" s="125">
        <v>32</v>
      </c>
      <c r="J121" s="123" t="s">
        <v>41</v>
      </c>
      <c r="K121" s="117">
        <f>SUM(K122)</f>
        <v>80000</v>
      </c>
      <c r="L121" s="117">
        <v>80000</v>
      </c>
      <c r="M121" s="117">
        <v>80000</v>
      </c>
      <c r="N121" s="310">
        <f>AVERAGE(L121/K121)*100</f>
        <v>100</v>
      </c>
      <c r="O121" s="311">
        <f>AVERAGE(M121/L121)*100</f>
        <v>100</v>
      </c>
      <c r="P121" s="257"/>
    </row>
    <row r="122" spans="1:16" s="81" customFormat="1" x14ac:dyDescent="0.2">
      <c r="A122" s="115">
        <v>1</v>
      </c>
      <c r="B122" s="115"/>
      <c r="C122" s="115"/>
      <c r="D122" s="115"/>
      <c r="E122" s="115"/>
      <c r="F122" s="115" t="s">
        <v>65</v>
      </c>
      <c r="G122" s="115" t="s">
        <v>65</v>
      </c>
      <c r="H122" s="116"/>
      <c r="I122" s="125">
        <v>323</v>
      </c>
      <c r="J122" s="123" t="s">
        <v>44</v>
      </c>
      <c r="K122" s="117">
        <v>80000</v>
      </c>
      <c r="L122" s="117"/>
      <c r="M122" s="117"/>
      <c r="N122" s="314"/>
      <c r="O122" s="312"/>
      <c r="P122" s="257"/>
    </row>
    <row r="123" spans="1:16" s="109" customFormat="1" x14ac:dyDescent="0.2">
      <c r="A123" s="154">
        <v>1</v>
      </c>
      <c r="B123" s="154"/>
      <c r="C123" s="154"/>
      <c r="D123" s="154"/>
      <c r="E123" s="154"/>
      <c r="F123" s="154" t="s">
        <v>91</v>
      </c>
      <c r="G123" s="154" t="s">
        <v>91</v>
      </c>
      <c r="H123" s="166" t="s">
        <v>443</v>
      </c>
      <c r="I123" s="155" t="s">
        <v>123</v>
      </c>
      <c r="J123" s="156" t="s">
        <v>237</v>
      </c>
      <c r="K123" s="157">
        <f>SUM(K124)</f>
        <v>10000</v>
      </c>
      <c r="L123" s="157">
        <f t="shared" ref="L123:M123" si="59">SUM(L124)</f>
        <v>10000</v>
      </c>
      <c r="M123" s="157">
        <f t="shared" si="59"/>
        <v>10000</v>
      </c>
      <c r="N123" s="308">
        <f>AVERAGE(L123/K123)*100</f>
        <v>100</v>
      </c>
      <c r="O123" s="309">
        <f>AVERAGE(M123/L123)*100</f>
        <v>100</v>
      </c>
      <c r="P123" s="254"/>
    </row>
    <row r="124" spans="1:16" s="109" customFormat="1" x14ac:dyDescent="0.2">
      <c r="A124" s="115"/>
      <c r="B124" s="115"/>
      <c r="C124" s="115"/>
      <c r="D124" s="115"/>
      <c r="E124" s="115"/>
      <c r="F124" s="115" t="s">
        <v>65</v>
      </c>
      <c r="G124" s="115" t="s">
        <v>65</v>
      </c>
      <c r="H124" s="116"/>
      <c r="I124" s="125">
        <v>32</v>
      </c>
      <c r="J124" s="123" t="s">
        <v>41</v>
      </c>
      <c r="K124" s="117">
        <f>SUM(K125)</f>
        <v>10000</v>
      </c>
      <c r="L124" s="117">
        <v>10000</v>
      </c>
      <c r="M124" s="117">
        <v>10000</v>
      </c>
      <c r="N124" s="310">
        <f>AVERAGE(L124/K124)*100</f>
        <v>100</v>
      </c>
      <c r="O124" s="311">
        <f>AVERAGE(M124/L124)*100</f>
        <v>100</v>
      </c>
      <c r="P124" s="254"/>
    </row>
    <row r="125" spans="1:16" s="109" customFormat="1" x14ac:dyDescent="0.2">
      <c r="A125" s="115">
        <v>1</v>
      </c>
      <c r="B125" s="115"/>
      <c r="C125" s="115"/>
      <c r="D125" s="115"/>
      <c r="E125" s="115"/>
      <c r="F125" s="115" t="s">
        <v>65</v>
      </c>
      <c r="G125" s="115" t="s">
        <v>65</v>
      </c>
      <c r="H125" s="116"/>
      <c r="I125" s="125">
        <v>323</v>
      </c>
      <c r="J125" s="123" t="s">
        <v>44</v>
      </c>
      <c r="K125" s="117">
        <v>10000</v>
      </c>
      <c r="L125" s="117"/>
      <c r="M125" s="117"/>
      <c r="N125" s="314"/>
      <c r="O125" s="312"/>
      <c r="P125" s="254"/>
    </row>
    <row r="126" spans="1:16" s="81" customFormat="1" x14ac:dyDescent="0.2">
      <c r="A126" s="172">
        <v>1</v>
      </c>
      <c r="B126" s="172"/>
      <c r="C126" s="172"/>
      <c r="D126" s="172">
        <v>4</v>
      </c>
      <c r="E126" s="172"/>
      <c r="F126" s="172"/>
      <c r="G126" s="172"/>
      <c r="H126" s="173"/>
      <c r="I126" s="174" t="s">
        <v>124</v>
      </c>
      <c r="J126" s="175" t="s">
        <v>239</v>
      </c>
      <c r="K126" s="176">
        <f>SUM(K127+K130+K133+K136)</f>
        <v>530000</v>
      </c>
      <c r="L126" s="176">
        <f t="shared" ref="L126:M126" si="60">SUM(L127+L130+L133+L136)</f>
        <v>160000</v>
      </c>
      <c r="M126" s="176">
        <f t="shared" si="60"/>
        <v>160000</v>
      </c>
      <c r="N126" s="306">
        <f t="shared" ref="N126:O128" si="61">AVERAGE(L126/K126)*100</f>
        <v>30.188679245283019</v>
      </c>
      <c r="O126" s="307">
        <f t="shared" si="61"/>
        <v>100</v>
      </c>
      <c r="P126" s="257"/>
    </row>
    <row r="127" spans="1:16" s="81" customFormat="1" ht="12.75" customHeight="1" x14ac:dyDescent="0.2">
      <c r="A127" s="154">
        <v>1</v>
      </c>
      <c r="B127" s="154"/>
      <c r="C127" s="154"/>
      <c r="D127" s="154"/>
      <c r="E127" s="154"/>
      <c r="F127" s="154"/>
      <c r="G127" s="154"/>
      <c r="H127" s="166" t="s">
        <v>131</v>
      </c>
      <c r="I127" s="155" t="s">
        <v>125</v>
      </c>
      <c r="J127" s="156" t="s">
        <v>240</v>
      </c>
      <c r="K127" s="157">
        <f>SUM(K128)</f>
        <v>10000</v>
      </c>
      <c r="L127" s="157">
        <f t="shared" ref="L127:M127" si="62">SUM(L128)</f>
        <v>10000</v>
      </c>
      <c r="M127" s="157">
        <f t="shared" si="62"/>
        <v>10000</v>
      </c>
      <c r="N127" s="308">
        <f t="shared" si="61"/>
        <v>100</v>
      </c>
      <c r="O127" s="309">
        <f t="shared" si="61"/>
        <v>100</v>
      </c>
      <c r="P127" s="257"/>
    </row>
    <row r="128" spans="1:16" s="109" customFormat="1" x14ac:dyDescent="0.2">
      <c r="A128" s="115"/>
      <c r="B128" s="115"/>
      <c r="C128" s="115"/>
      <c r="D128" s="115"/>
      <c r="E128" s="115"/>
      <c r="F128" s="115"/>
      <c r="G128" s="115"/>
      <c r="H128" s="116"/>
      <c r="I128" s="125">
        <v>32</v>
      </c>
      <c r="J128" s="123" t="s">
        <v>41</v>
      </c>
      <c r="K128" s="117">
        <f>SUM(K129)</f>
        <v>10000</v>
      </c>
      <c r="L128" s="117">
        <v>10000</v>
      </c>
      <c r="M128" s="117">
        <v>10000</v>
      </c>
      <c r="N128" s="310">
        <f t="shared" si="61"/>
        <v>100</v>
      </c>
      <c r="O128" s="311">
        <f t="shared" si="61"/>
        <v>100</v>
      </c>
      <c r="P128" s="254"/>
    </row>
    <row r="129" spans="1:16" s="81" customFormat="1" x14ac:dyDescent="0.2">
      <c r="A129" s="115">
        <v>1</v>
      </c>
      <c r="B129" s="115"/>
      <c r="C129" s="115"/>
      <c r="D129" s="115"/>
      <c r="E129" s="115"/>
      <c r="F129" s="115"/>
      <c r="G129" s="115"/>
      <c r="H129" s="116"/>
      <c r="I129" s="125">
        <v>323</v>
      </c>
      <c r="J129" s="123" t="s">
        <v>44</v>
      </c>
      <c r="K129" s="117">
        <v>10000</v>
      </c>
      <c r="L129" s="117"/>
      <c r="M129" s="117"/>
      <c r="N129" s="314"/>
      <c r="O129" s="312"/>
      <c r="P129" s="257"/>
    </row>
    <row r="130" spans="1:16" s="81" customFormat="1" ht="12.75" customHeight="1" x14ac:dyDescent="0.2">
      <c r="A130" s="154">
        <v>1</v>
      </c>
      <c r="B130" s="154"/>
      <c r="C130" s="154"/>
      <c r="D130" s="154"/>
      <c r="E130" s="154"/>
      <c r="F130" s="154"/>
      <c r="G130" s="154"/>
      <c r="H130" s="166" t="s">
        <v>131</v>
      </c>
      <c r="I130" s="155" t="s">
        <v>126</v>
      </c>
      <c r="J130" s="156" t="s">
        <v>241</v>
      </c>
      <c r="K130" s="157">
        <f>SUM(K131)</f>
        <v>170000</v>
      </c>
      <c r="L130" s="157">
        <f t="shared" ref="L130:M130" si="63">SUM(L131)</f>
        <v>50000</v>
      </c>
      <c r="M130" s="157">
        <f t="shared" si="63"/>
        <v>50000</v>
      </c>
      <c r="N130" s="308">
        <f>AVERAGE(L130/K130)*100</f>
        <v>29.411764705882355</v>
      </c>
      <c r="O130" s="309">
        <f>AVERAGE(M130/L130)*100</f>
        <v>100</v>
      </c>
      <c r="P130" s="257"/>
    </row>
    <row r="131" spans="1:16" s="109" customFormat="1" x14ac:dyDescent="0.2">
      <c r="A131" s="115"/>
      <c r="B131" s="115"/>
      <c r="C131" s="115"/>
      <c r="D131" s="115"/>
      <c r="E131" s="115"/>
      <c r="F131" s="115"/>
      <c r="G131" s="115"/>
      <c r="H131" s="116"/>
      <c r="I131" s="125">
        <v>42</v>
      </c>
      <c r="J131" s="130" t="s">
        <v>59</v>
      </c>
      <c r="K131" s="117">
        <f>SUM(K132)</f>
        <v>170000</v>
      </c>
      <c r="L131" s="117">
        <v>50000</v>
      </c>
      <c r="M131" s="117">
        <v>50000</v>
      </c>
      <c r="N131" s="310">
        <f>AVERAGE(L131/K131)*100</f>
        <v>29.411764705882355</v>
      </c>
      <c r="O131" s="311">
        <f>AVERAGE(M131/L131)*100</f>
        <v>100</v>
      </c>
      <c r="P131" s="254"/>
    </row>
    <row r="132" spans="1:16" s="81" customFormat="1" x14ac:dyDescent="0.2">
      <c r="A132" s="115">
        <v>1</v>
      </c>
      <c r="B132" s="115"/>
      <c r="C132" s="115"/>
      <c r="D132" s="115"/>
      <c r="E132" s="115"/>
      <c r="F132" s="115"/>
      <c r="G132" s="115"/>
      <c r="H132" s="116"/>
      <c r="I132" s="125">
        <v>422</v>
      </c>
      <c r="J132" s="130" t="s">
        <v>449</v>
      </c>
      <c r="K132" s="117">
        <v>170000</v>
      </c>
      <c r="L132" s="117"/>
      <c r="M132" s="117"/>
      <c r="N132" s="314"/>
      <c r="O132" s="312"/>
      <c r="P132" s="257"/>
    </row>
    <row r="133" spans="1:16" s="81" customFormat="1" x14ac:dyDescent="0.2">
      <c r="A133" s="154">
        <v>1</v>
      </c>
      <c r="B133" s="154"/>
      <c r="C133" s="154"/>
      <c r="D133" s="154">
        <v>4</v>
      </c>
      <c r="E133" s="154"/>
      <c r="F133" s="154"/>
      <c r="G133" s="154"/>
      <c r="H133" s="166" t="s">
        <v>579</v>
      </c>
      <c r="I133" s="166" t="s">
        <v>488</v>
      </c>
      <c r="J133" s="156" t="s">
        <v>487</v>
      </c>
      <c r="K133" s="157">
        <f>SUM(K134)</f>
        <v>250000</v>
      </c>
      <c r="L133" s="157">
        <f>SUM(L134)</f>
        <v>0</v>
      </c>
      <c r="M133" s="157">
        <f>SUM(M134)</f>
        <v>0</v>
      </c>
      <c r="N133" s="308">
        <f>AVERAGE(L133/K133)*100</f>
        <v>0</v>
      </c>
      <c r="O133" s="309">
        <v>0</v>
      </c>
      <c r="P133" s="257"/>
    </row>
    <row r="134" spans="1:16" s="81" customFormat="1" x14ac:dyDescent="0.2">
      <c r="A134" s="115"/>
      <c r="B134" s="115"/>
      <c r="C134" s="115"/>
      <c r="D134" s="115"/>
      <c r="E134" s="115"/>
      <c r="F134" s="115"/>
      <c r="G134" s="115"/>
      <c r="H134" s="116"/>
      <c r="I134" s="125">
        <v>32</v>
      </c>
      <c r="J134" s="123" t="s">
        <v>41</v>
      </c>
      <c r="K134" s="117">
        <f>SUM(K135)</f>
        <v>250000</v>
      </c>
      <c r="L134" s="117">
        <v>0</v>
      </c>
      <c r="M134" s="117">
        <v>0</v>
      </c>
      <c r="N134" s="310">
        <f>AVERAGE(L134/K134)*100</f>
        <v>0</v>
      </c>
      <c r="O134" s="311">
        <v>0</v>
      </c>
      <c r="P134" s="257"/>
    </row>
    <row r="135" spans="1:16" s="81" customFormat="1" x14ac:dyDescent="0.2">
      <c r="A135" s="115">
        <v>1</v>
      </c>
      <c r="B135" s="115"/>
      <c r="C135" s="115"/>
      <c r="D135" s="115">
        <v>4</v>
      </c>
      <c r="E135" s="115"/>
      <c r="F135" s="115"/>
      <c r="G135" s="115"/>
      <c r="H135" s="116"/>
      <c r="I135" s="125">
        <v>323</v>
      </c>
      <c r="J135" s="123" t="s">
        <v>44</v>
      </c>
      <c r="K135" s="117">
        <v>250000</v>
      </c>
      <c r="L135" s="117"/>
      <c r="M135" s="117"/>
      <c r="N135" s="314"/>
      <c r="O135" s="312"/>
      <c r="P135" s="257"/>
    </row>
    <row r="136" spans="1:16" s="81" customFormat="1" ht="12.75" customHeight="1" x14ac:dyDescent="0.2">
      <c r="A136" s="154">
        <v>1</v>
      </c>
      <c r="B136" s="154"/>
      <c r="C136" s="154"/>
      <c r="D136" s="154"/>
      <c r="E136" s="154"/>
      <c r="F136" s="154"/>
      <c r="G136" s="154"/>
      <c r="H136" s="166" t="s">
        <v>579</v>
      </c>
      <c r="I136" s="166" t="s">
        <v>242</v>
      </c>
      <c r="J136" s="156" t="s">
        <v>486</v>
      </c>
      <c r="K136" s="157">
        <f>SUM(K137)</f>
        <v>100000</v>
      </c>
      <c r="L136" s="157">
        <f t="shared" ref="L136:M136" si="64">SUM(L137)</f>
        <v>100000</v>
      </c>
      <c r="M136" s="157">
        <f t="shared" si="64"/>
        <v>100000</v>
      </c>
      <c r="N136" s="308">
        <f>AVERAGE(L136/K136)*100</f>
        <v>100</v>
      </c>
      <c r="O136" s="309">
        <f>AVERAGE(M136/L136)*100</f>
        <v>100</v>
      </c>
      <c r="P136" s="257"/>
    </row>
    <row r="137" spans="1:16" s="81" customFormat="1" x14ac:dyDescent="0.2">
      <c r="A137" s="115"/>
      <c r="B137" s="115"/>
      <c r="C137" s="115"/>
      <c r="D137" s="115"/>
      <c r="E137" s="115"/>
      <c r="F137" s="115"/>
      <c r="G137" s="115"/>
      <c r="H137" s="116"/>
      <c r="I137" s="125">
        <v>32</v>
      </c>
      <c r="J137" s="123" t="s">
        <v>41</v>
      </c>
      <c r="K137" s="117">
        <f>SUM(K138)</f>
        <v>100000</v>
      </c>
      <c r="L137" s="117">
        <v>100000</v>
      </c>
      <c r="M137" s="117">
        <v>100000</v>
      </c>
      <c r="N137" s="310">
        <f>AVERAGE(L137/K137)*100</f>
        <v>100</v>
      </c>
      <c r="O137" s="311">
        <f>AVERAGE(M137/L137)*100</f>
        <v>100</v>
      </c>
      <c r="P137" s="257"/>
    </row>
    <row r="138" spans="1:16" s="109" customFormat="1" x14ac:dyDescent="0.2">
      <c r="A138" s="115">
        <v>1</v>
      </c>
      <c r="B138" s="115"/>
      <c r="C138" s="115"/>
      <c r="D138" s="115"/>
      <c r="E138" s="115"/>
      <c r="F138" s="115"/>
      <c r="G138" s="115"/>
      <c r="H138" s="116"/>
      <c r="I138" s="125">
        <v>329</v>
      </c>
      <c r="J138" s="130" t="s">
        <v>448</v>
      </c>
      <c r="K138" s="117">
        <v>100000</v>
      </c>
      <c r="L138" s="117"/>
      <c r="M138" s="117"/>
      <c r="N138" s="314"/>
      <c r="O138" s="312"/>
      <c r="P138" s="254"/>
    </row>
    <row r="139" spans="1:16" s="81" customFormat="1" x14ac:dyDescent="0.2">
      <c r="A139" s="172">
        <v>1</v>
      </c>
      <c r="B139" s="172"/>
      <c r="C139" s="172"/>
      <c r="D139" s="172"/>
      <c r="E139" s="172"/>
      <c r="F139" s="172"/>
      <c r="G139" s="172"/>
      <c r="H139" s="173"/>
      <c r="I139" s="174" t="s">
        <v>130</v>
      </c>
      <c r="J139" s="175" t="s">
        <v>244</v>
      </c>
      <c r="K139" s="176">
        <f>SUM(K140+K144+K147+K150)</f>
        <v>410000</v>
      </c>
      <c r="L139" s="176">
        <f t="shared" ref="L139:M139" si="65">SUM(L140+L144+L147+L150)</f>
        <v>410000</v>
      </c>
      <c r="M139" s="176">
        <f t="shared" si="65"/>
        <v>410000</v>
      </c>
      <c r="N139" s="306">
        <f t="shared" ref="N139:O141" si="66">AVERAGE(L139/K139)*100</f>
        <v>100</v>
      </c>
      <c r="O139" s="306">
        <f t="shared" si="66"/>
        <v>100</v>
      </c>
      <c r="P139" s="257"/>
    </row>
    <row r="140" spans="1:16" s="81" customFormat="1" x14ac:dyDescent="0.2">
      <c r="A140" s="154">
        <v>1</v>
      </c>
      <c r="B140" s="154"/>
      <c r="C140" s="154"/>
      <c r="D140" s="154"/>
      <c r="E140" s="154"/>
      <c r="F140" s="154"/>
      <c r="G140" s="154"/>
      <c r="H140" s="166" t="s">
        <v>442</v>
      </c>
      <c r="I140" s="155" t="s">
        <v>132</v>
      </c>
      <c r="J140" s="156" t="s">
        <v>245</v>
      </c>
      <c r="K140" s="157">
        <f>SUM(K141)</f>
        <v>20000</v>
      </c>
      <c r="L140" s="157">
        <f t="shared" ref="L140:M140" si="67">SUM(L141)</f>
        <v>20000</v>
      </c>
      <c r="M140" s="157">
        <f t="shared" si="67"/>
        <v>20000</v>
      </c>
      <c r="N140" s="308">
        <f t="shared" si="66"/>
        <v>100</v>
      </c>
      <c r="O140" s="309">
        <f t="shared" si="66"/>
        <v>100</v>
      </c>
      <c r="P140" s="257"/>
    </row>
    <row r="141" spans="1:16" s="109" customFormat="1" x14ac:dyDescent="0.2">
      <c r="A141" s="115"/>
      <c r="B141" s="115"/>
      <c r="C141" s="115"/>
      <c r="D141" s="115"/>
      <c r="E141" s="115"/>
      <c r="F141" s="115" t="s">
        <v>65</v>
      </c>
      <c r="G141" s="115" t="s">
        <v>65</v>
      </c>
      <c r="H141" s="116"/>
      <c r="I141" s="125">
        <v>32</v>
      </c>
      <c r="J141" s="123" t="s">
        <v>41</v>
      </c>
      <c r="K141" s="117">
        <f>SUM(K142:K143)</f>
        <v>20000</v>
      </c>
      <c r="L141" s="117">
        <v>20000</v>
      </c>
      <c r="M141" s="117">
        <v>20000</v>
      </c>
      <c r="N141" s="310">
        <f t="shared" si="66"/>
        <v>100</v>
      </c>
      <c r="O141" s="311">
        <f t="shared" si="66"/>
        <v>100</v>
      </c>
      <c r="P141" s="254"/>
    </row>
    <row r="142" spans="1:16" s="109" customFormat="1" x14ac:dyDescent="0.2">
      <c r="A142" s="115">
        <v>1</v>
      </c>
      <c r="B142" s="115"/>
      <c r="C142" s="115"/>
      <c r="D142" s="115"/>
      <c r="E142" s="115"/>
      <c r="F142" s="115" t="s">
        <v>65</v>
      </c>
      <c r="G142" s="115" t="s">
        <v>65</v>
      </c>
      <c r="H142" s="116"/>
      <c r="I142" s="125">
        <v>322</v>
      </c>
      <c r="J142" s="130" t="s">
        <v>451</v>
      </c>
      <c r="K142" s="117">
        <v>10000</v>
      </c>
      <c r="L142" s="117"/>
      <c r="M142" s="117"/>
      <c r="N142" s="314"/>
      <c r="O142" s="312"/>
      <c r="P142" s="254"/>
    </row>
    <row r="143" spans="1:16" s="109" customFormat="1" x14ac:dyDescent="0.2">
      <c r="A143" s="115">
        <v>1</v>
      </c>
      <c r="B143" s="115"/>
      <c r="C143" s="115"/>
      <c r="D143" s="115"/>
      <c r="E143" s="115"/>
      <c r="F143" s="115"/>
      <c r="G143" s="115"/>
      <c r="H143" s="116"/>
      <c r="I143" s="125">
        <v>323</v>
      </c>
      <c r="J143" s="123" t="s">
        <v>44</v>
      </c>
      <c r="K143" s="117">
        <v>10000</v>
      </c>
      <c r="L143" s="117"/>
      <c r="M143" s="117"/>
      <c r="N143" s="314"/>
      <c r="O143" s="312"/>
      <c r="P143" s="254"/>
    </row>
    <row r="144" spans="1:16" s="81" customFormat="1" x14ac:dyDescent="0.2">
      <c r="A144" s="154">
        <v>1</v>
      </c>
      <c r="B144" s="154"/>
      <c r="C144" s="154"/>
      <c r="D144" s="154"/>
      <c r="E144" s="154"/>
      <c r="F144" s="154" t="s">
        <v>91</v>
      </c>
      <c r="G144" s="154" t="s">
        <v>91</v>
      </c>
      <c r="H144" s="166" t="s">
        <v>442</v>
      </c>
      <c r="I144" s="155" t="s">
        <v>133</v>
      </c>
      <c r="J144" s="156" t="s">
        <v>246</v>
      </c>
      <c r="K144" s="157">
        <f>SUM(K145)</f>
        <v>20000</v>
      </c>
      <c r="L144" s="157">
        <f t="shared" ref="L144:M144" si="68">SUM(L145)</f>
        <v>20000</v>
      </c>
      <c r="M144" s="157">
        <f t="shared" si="68"/>
        <v>20000</v>
      </c>
      <c r="N144" s="308">
        <f>AVERAGE(L144/K144)*100</f>
        <v>100</v>
      </c>
      <c r="O144" s="309">
        <f>AVERAGE(M144/L144)*100</f>
        <v>100</v>
      </c>
      <c r="P144" s="257"/>
    </row>
    <row r="145" spans="1:16" s="81" customFormat="1" x14ac:dyDescent="0.2">
      <c r="A145" s="115"/>
      <c r="B145" s="115"/>
      <c r="C145" s="115"/>
      <c r="D145" s="115"/>
      <c r="E145" s="115"/>
      <c r="F145" s="115" t="s">
        <v>65</v>
      </c>
      <c r="G145" s="115" t="s">
        <v>65</v>
      </c>
      <c r="H145" s="116"/>
      <c r="I145" s="125">
        <v>32</v>
      </c>
      <c r="J145" s="130" t="s">
        <v>41</v>
      </c>
      <c r="K145" s="117">
        <f>SUM(K146)</f>
        <v>20000</v>
      </c>
      <c r="L145" s="117">
        <v>20000</v>
      </c>
      <c r="M145" s="117">
        <v>20000</v>
      </c>
      <c r="N145" s="310">
        <f>AVERAGE(L145/K145)*100</f>
        <v>100</v>
      </c>
      <c r="O145" s="311">
        <f>AVERAGE(M145/L145)*100</f>
        <v>100</v>
      </c>
      <c r="P145" s="257"/>
    </row>
    <row r="146" spans="1:16" s="108" customFormat="1" x14ac:dyDescent="0.2">
      <c r="A146" s="110">
        <v>1</v>
      </c>
      <c r="B146" s="110"/>
      <c r="C146" s="110"/>
      <c r="D146" s="110"/>
      <c r="E146" s="110"/>
      <c r="F146" s="110" t="s">
        <v>65</v>
      </c>
      <c r="G146" s="110" t="s">
        <v>65</v>
      </c>
      <c r="H146" s="111"/>
      <c r="I146" s="125">
        <v>323</v>
      </c>
      <c r="J146" s="123" t="s">
        <v>44</v>
      </c>
      <c r="K146" s="117">
        <v>20000</v>
      </c>
      <c r="L146" s="117"/>
      <c r="M146" s="117"/>
      <c r="N146" s="314"/>
      <c r="O146" s="312"/>
      <c r="P146" s="271"/>
    </row>
    <row r="147" spans="1:16" s="81" customFormat="1" x14ac:dyDescent="0.2">
      <c r="A147" s="154">
        <v>1</v>
      </c>
      <c r="B147" s="154"/>
      <c r="C147" s="154"/>
      <c r="D147" s="154"/>
      <c r="E147" s="154"/>
      <c r="F147" s="154" t="s">
        <v>91</v>
      </c>
      <c r="G147" s="154" t="s">
        <v>91</v>
      </c>
      <c r="H147" s="166" t="s">
        <v>442</v>
      </c>
      <c r="I147" s="166" t="s">
        <v>247</v>
      </c>
      <c r="J147" s="156" t="s">
        <v>248</v>
      </c>
      <c r="K147" s="157">
        <f>SUM(K148)</f>
        <v>120000</v>
      </c>
      <c r="L147" s="157">
        <f t="shared" ref="L147:M147" si="69">SUM(L148)</f>
        <v>120000</v>
      </c>
      <c r="M147" s="157">
        <f t="shared" si="69"/>
        <v>120000</v>
      </c>
      <c r="N147" s="308">
        <f>AVERAGE(L147/K147)*100</f>
        <v>100</v>
      </c>
      <c r="O147" s="309">
        <f>AVERAGE(M147/L147)*100</f>
        <v>100</v>
      </c>
      <c r="P147" s="257"/>
    </row>
    <row r="148" spans="1:16" s="81" customFormat="1" x14ac:dyDescent="0.2">
      <c r="A148" s="115"/>
      <c r="B148" s="115"/>
      <c r="C148" s="115"/>
      <c r="D148" s="115"/>
      <c r="E148" s="115"/>
      <c r="F148" s="115" t="s">
        <v>65</v>
      </c>
      <c r="G148" s="115" t="s">
        <v>65</v>
      </c>
      <c r="H148" s="116"/>
      <c r="I148" s="125">
        <v>32</v>
      </c>
      <c r="J148" s="130" t="s">
        <v>41</v>
      </c>
      <c r="K148" s="117">
        <f>SUM(K149)</f>
        <v>120000</v>
      </c>
      <c r="L148" s="117">
        <v>120000</v>
      </c>
      <c r="M148" s="117">
        <v>120000</v>
      </c>
      <c r="N148" s="310">
        <f>AVERAGE(L148/K148)*100</f>
        <v>100</v>
      </c>
      <c r="O148" s="311">
        <f>AVERAGE(M148/L148)*100</f>
        <v>100</v>
      </c>
      <c r="P148" s="257"/>
    </row>
    <row r="149" spans="1:16" s="81" customFormat="1" x14ac:dyDescent="0.2">
      <c r="A149" s="115">
        <v>1</v>
      </c>
      <c r="B149" s="115"/>
      <c r="C149" s="115"/>
      <c r="D149" s="115"/>
      <c r="E149" s="115"/>
      <c r="F149" s="115" t="s">
        <v>65</v>
      </c>
      <c r="G149" s="115" t="s">
        <v>65</v>
      </c>
      <c r="H149" s="116"/>
      <c r="I149" s="125">
        <v>323</v>
      </c>
      <c r="J149" s="123" t="s">
        <v>44</v>
      </c>
      <c r="K149" s="117">
        <v>120000</v>
      </c>
      <c r="L149" s="117"/>
      <c r="M149" s="117"/>
      <c r="N149" s="314"/>
      <c r="O149" s="312"/>
      <c r="P149" s="257"/>
    </row>
    <row r="150" spans="1:16" s="81" customFormat="1" x14ac:dyDescent="0.2">
      <c r="A150" s="154">
        <v>1</v>
      </c>
      <c r="B150" s="154"/>
      <c r="C150" s="154"/>
      <c r="D150" s="154"/>
      <c r="E150" s="154"/>
      <c r="F150" s="154" t="s">
        <v>91</v>
      </c>
      <c r="G150" s="154" t="s">
        <v>91</v>
      </c>
      <c r="H150" s="166" t="s">
        <v>442</v>
      </c>
      <c r="I150" s="166" t="s">
        <v>249</v>
      </c>
      <c r="J150" s="156" t="s">
        <v>250</v>
      </c>
      <c r="K150" s="157">
        <f>SUM(K151)</f>
        <v>250000</v>
      </c>
      <c r="L150" s="157">
        <f t="shared" ref="L150:M150" si="70">SUM(L151)</f>
        <v>250000</v>
      </c>
      <c r="M150" s="157">
        <f t="shared" si="70"/>
        <v>250000</v>
      </c>
      <c r="N150" s="308">
        <f>AVERAGE(L150/K150)*100</f>
        <v>100</v>
      </c>
      <c r="O150" s="309">
        <f>AVERAGE(M150/L150)*100</f>
        <v>100</v>
      </c>
      <c r="P150" s="257"/>
    </row>
    <row r="151" spans="1:16" s="108" customFormat="1" x14ac:dyDescent="0.2">
      <c r="A151" s="110"/>
      <c r="B151" s="110"/>
      <c r="C151" s="110"/>
      <c r="D151" s="110"/>
      <c r="E151" s="110"/>
      <c r="F151" s="110"/>
      <c r="G151" s="110"/>
      <c r="H151" s="111"/>
      <c r="I151" s="125">
        <v>35</v>
      </c>
      <c r="J151" s="130" t="s">
        <v>49</v>
      </c>
      <c r="K151" s="112">
        <f>SUM(K152)</f>
        <v>250000</v>
      </c>
      <c r="L151" s="112">
        <v>250000</v>
      </c>
      <c r="M151" s="112">
        <v>250000</v>
      </c>
      <c r="N151" s="310">
        <f>AVERAGE(L151/K151)*100</f>
        <v>100</v>
      </c>
      <c r="O151" s="311">
        <f>AVERAGE(M151/L151)*100</f>
        <v>100</v>
      </c>
      <c r="P151" s="271"/>
    </row>
    <row r="152" spans="1:16" s="108" customFormat="1" x14ac:dyDescent="0.2">
      <c r="A152" s="110">
        <v>1</v>
      </c>
      <c r="B152" s="110"/>
      <c r="C152" s="110"/>
      <c r="D152" s="110"/>
      <c r="E152" s="110"/>
      <c r="F152" s="110"/>
      <c r="G152" s="110"/>
      <c r="H152" s="111"/>
      <c r="I152" s="125">
        <v>351</v>
      </c>
      <c r="J152" s="130" t="s">
        <v>452</v>
      </c>
      <c r="K152" s="112">
        <v>250000</v>
      </c>
      <c r="L152" s="112"/>
      <c r="M152" s="112"/>
      <c r="N152" s="315"/>
      <c r="O152" s="316"/>
      <c r="P152" s="271"/>
    </row>
    <row r="153" spans="1:16" s="81" customFormat="1" x14ac:dyDescent="0.2">
      <c r="A153" s="149"/>
      <c r="B153" s="149"/>
      <c r="C153" s="149"/>
      <c r="D153" s="149"/>
      <c r="E153" s="149"/>
      <c r="F153" s="149"/>
      <c r="G153" s="149"/>
      <c r="H153" s="150"/>
      <c r="I153" s="153" t="s">
        <v>251</v>
      </c>
      <c r="J153" s="152"/>
      <c r="K153" s="152">
        <f>SUM(K159+K164+K221+K234+K247+K251+K278+K288+K295)</f>
        <v>21616000</v>
      </c>
      <c r="L153" s="152">
        <f t="shared" ref="L153:M153" si="71">SUM(L159+L164+L221+L234+L247+L251+L278+L288+L295)</f>
        <v>11300000</v>
      </c>
      <c r="M153" s="152">
        <f t="shared" si="71"/>
        <v>8950000</v>
      </c>
      <c r="N153" s="304">
        <f>AVERAGE(L153/K153)*100</f>
        <v>52.276091783863812</v>
      </c>
      <c r="O153" s="305">
        <f>AVERAGE(M153/L153)*100</f>
        <v>79.203539823008853</v>
      </c>
      <c r="P153" s="257"/>
    </row>
    <row r="154" spans="1:16" s="81" customFormat="1" x14ac:dyDescent="0.2">
      <c r="A154" s="149"/>
      <c r="B154" s="149"/>
      <c r="C154" s="149"/>
      <c r="D154" s="149"/>
      <c r="E154" s="149"/>
      <c r="F154" s="149"/>
      <c r="G154" s="149"/>
      <c r="H154" s="181" t="s">
        <v>90</v>
      </c>
      <c r="I154" s="153" t="s">
        <v>243</v>
      </c>
      <c r="J154" s="152"/>
      <c r="K154" s="152">
        <f>SUM(K264+K267+K272)</f>
        <v>1336000</v>
      </c>
      <c r="L154" s="152">
        <f t="shared" ref="L154:M154" si="72">SUM(L264+L267+L272)</f>
        <v>0</v>
      </c>
      <c r="M154" s="152">
        <f t="shared" si="72"/>
        <v>0</v>
      </c>
      <c r="N154" s="304">
        <f>AVERAGE(L154/K154)*100</f>
        <v>0</v>
      </c>
      <c r="O154" s="305">
        <v>0</v>
      </c>
      <c r="P154" s="257"/>
    </row>
    <row r="155" spans="1:16" s="81" customFormat="1" x14ac:dyDescent="0.2">
      <c r="A155" s="149"/>
      <c r="B155" s="149"/>
      <c r="C155" s="149"/>
      <c r="D155" s="149"/>
      <c r="E155" s="149"/>
      <c r="F155" s="149"/>
      <c r="G155" s="149"/>
      <c r="H155" s="181" t="s">
        <v>110</v>
      </c>
      <c r="I155" s="153" t="s">
        <v>287</v>
      </c>
      <c r="J155" s="152"/>
      <c r="K155" s="152">
        <f>SUM(K160+K165+K168+K171+K174+K177+K181+K185+K188+K191+K197+K203+K206+K209+K212+K215+K218+K255+K282+K285+K292+K296)</f>
        <v>5991000</v>
      </c>
      <c r="L155" s="152">
        <f t="shared" ref="L155:M155" si="73">SUM(L160+L165+L168+L171+L174+L177+L181+L185+L188+L191+L197+L203+L206+L209+L212+L215+L218+L255+L282+L285+L292+L296)</f>
        <v>8500000</v>
      </c>
      <c r="M155" s="152">
        <f t="shared" si="73"/>
        <v>6700000</v>
      </c>
      <c r="N155" s="304">
        <f t="shared" ref="N155" si="74">AVERAGE(L155/K155)*100</f>
        <v>141.87948589550993</v>
      </c>
      <c r="O155" s="305">
        <f t="shared" ref="O155" si="75">AVERAGE(M155/L155)*100</f>
        <v>78.82352941176471</v>
      </c>
      <c r="P155" s="257"/>
    </row>
    <row r="156" spans="1:16" s="109" customFormat="1" x14ac:dyDescent="0.2">
      <c r="A156" s="149"/>
      <c r="B156" s="149"/>
      <c r="C156" s="149"/>
      <c r="D156" s="149"/>
      <c r="E156" s="149"/>
      <c r="F156" s="149"/>
      <c r="G156" s="149"/>
      <c r="H156" s="181" t="s">
        <v>115</v>
      </c>
      <c r="I156" s="153" t="s">
        <v>215</v>
      </c>
      <c r="J156" s="152"/>
      <c r="K156" s="152">
        <f>SUM(K194+K200+K222+K225+K228+K231+K235+K238+K241+K244+K248+K252+K279+K289)</f>
        <v>3024000</v>
      </c>
      <c r="L156" s="152">
        <f t="shared" ref="L156:M156" si="76">SUM(L194+L200+L222+L225+L228+L231+L235+L238+L241+L244+L248+L252+L279+L289)</f>
        <v>2800000</v>
      </c>
      <c r="M156" s="152">
        <f t="shared" si="76"/>
        <v>2250000</v>
      </c>
      <c r="N156" s="304">
        <f t="shared" ref="N156:O157" si="77">AVERAGE(L156/K156)*100</f>
        <v>92.592592592592595</v>
      </c>
      <c r="O156" s="305">
        <f t="shared" si="77"/>
        <v>80.357142857142861</v>
      </c>
      <c r="P156" s="254"/>
    </row>
    <row r="157" spans="1:16" s="81" customFormat="1" x14ac:dyDescent="0.2">
      <c r="A157" s="149"/>
      <c r="B157" s="149"/>
      <c r="C157" s="149"/>
      <c r="D157" s="149"/>
      <c r="E157" s="149"/>
      <c r="F157" s="149"/>
      <c r="G157" s="149"/>
      <c r="H157" s="181" t="s">
        <v>149</v>
      </c>
      <c r="I157" s="153" t="s">
        <v>312</v>
      </c>
      <c r="J157" s="152"/>
      <c r="K157" s="152">
        <f>SUM(K275)</f>
        <v>75000</v>
      </c>
      <c r="L157" s="152">
        <f t="shared" ref="L157:M157" si="78">SUM(L275)</f>
        <v>0</v>
      </c>
      <c r="M157" s="152">
        <f t="shared" si="78"/>
        <v>0</v>
      </c>
      <c r="N157" s="304">
        <f t="shared" si="77"/>
        <v>0</v>
      </c>
      <c r="O157" s="305">
        <v>0</v>
      </c>
      <c r="P157" s="257"/>
    </row>
    <row r="158" spans="1:16" s="81" customFormat="1" x14ac:dyDescent="0.2">
      <c r="A158" s="149"/>
      <c r="B158" s="149"/>
      <c r="C158" s="149"/>
      <c r="D158" s="149"/>
      <c r="E158" s="149"/>
      <c r="F158" s="149"/>
      <c r="G158" s="149"/>
      <c r="H158" s="181" t="s">
        <v>134</v>
      </c>
      <c r="I158" s="153" t="s">
        <v>437</v>
      </c>
      <c r="J158" s="152"/>
      <c r="K158" s="152">
        <f>SUM(K258+K261)</f>
        <v>11190000</v>
      </c>
      <c r="L158" s="152">
        <f t="shared" ref="L158:M158" si="79">SUM(L258+L261)</f>
        <v>0</v>
      </c>
      <c r="M158" s="152">
        <f t="shared" si="79"/>
        <v>0</v>
      </c>
      <c r="N158" s="304">
        <f t="shared" ref="N158" si="80">AVERAGE(L158/K158)*100</f>
        <v>0</v>
      </c>
      <c r="O158" s="305">
        <v>0</v>
      </c>
      <c r="P158" s="257"/>
    </row>
    <row r="159" spans="1:16" s="81" customFormat="1" x14ac:dyDescent="0.2">
      <c r="A159" s="172"/>
      <c r="B159" s="172"/>
      <c r="C159" s="172">
        <v>3</v>
      </c>
      <c r="D159" s="172">
        <v>4</v>
      </c>
      <c r="E159" s="172"/>
      <c r="F159" s="172">
        <v>6</v>
      </c>
      <c r="G159" s="172" t="s">
        <v>91</v>
      </c>
      <c r="H159" s="173"/>
      <c r="I159" s="178" t="s">
        <v>139</v>
      </c>
      <c r="J159" s="175" t="s">
        <v>252</v>
      </c>
      <c r="K159" s="176">
        <f t="shared" ref="K159:M160" si="81">SUM(K160)</f>
        <v>805000</v>
      </c>
      <c r="L159" s="176">
        <f t="shared" si="81"/>
        <v>800000</v>
      </c>
      <c r="M159" s="176">
        <f t="shared" si="81"/>
        <v>800000</v>
      </c>
      <c r="N159" s="306">
        <f t="shared" ref="N159:O161" si="82">AVERAGE(L159/K159)*100</f>
        <v>99.378881987577643</v>
      </c>
      <c r="O159" s="307">
        <f t="shared" si="82"/>
        <v>100</v>
      </c>
      <c r="P159" s="257"/>
    </row>
    <row r="160" spans="1:16" s="81" customFormat="1" x14ac:dyDescent="0.2">
      <c r="A160" s="154"/>
      <c r="B160" s="154"/>
      <c r="C160" s="154">
        <v>3</v>
      </c>
      <c r="D160" s="154">
        <v>4</v>
      </c>
      <c r="E160" s="154"/>
      <c r="F160" s="154">
        <v>6</v>
      </c>
      <c r="G160" s="154" t="s">
        <v>91</v>
      </c>
      <c r="H160" s="166" t="s">
        <v>580</v>
      </c>
      <c r="I160" s="166" t="s">
        <v>141</v>
      </c>
      <c r="J160" s="156" t="s">
        <v>253</v>
      </c>
      <c r="K160" s="157">
        <f t="shared" si="81"/>
        <v>805000</v>
      </c>
      <c r="L160" s="157">
        <f t="shared" si="81"/>
        <v>800000</v>
      </c>
      <c r="M160" s="157">
        <f t="shared" si="81"/>
        <v>800000</v>
      </c>
      <c r="N160" s="308">
        <f t="shared" si="82"/>
        <v>99.378881987577643</v>
      </c>
      <c r="O160" s="309">
        <f t="shared" si="82"/>
        <v>100</v>
      </c>
      <c r="P160" s="257"/>
    </row>
    <row r="161" spans="1:16" s="81" customFormat="1" x14ac:dyDescent="0.2">
      <c r="A161" s="115"/>
      <c r="B161" s="115"/>
      <c r="C161" s="115"/>
      <c r="D161" s="115"/>
      <c r="E161" s="115"/>
      <c r="F161" s="115" t="s">
        <v>65</v>
      </c>
      <c r="G161" s="115" t="s">
        <v>65</v>
      </c>
      <c r="H161" s="116"/>
      <c r="I161" s="125">
        <v>42</v>
      </c>
      <c r="J161" s="130" t="s">
        <v>59</v>
      </c>
      <c r="K161" s="117">
        <f>SUM(K162:K163)</f>
        <v>805000</v>
      </c>
      <c r="L161" s="117">
        <v>800000</v>
      </c>
      <c r="M161" s="117">
        <v>800000</v>
      </c>
      <c r="N161" s="310">
        <f t="shared" si="82"/>
        <v>99.378881987577643</v>
      </c>
      <c r="O161" s="311">
        <f t="shared" si="82"/>
        <v>100</v>
      </c>
      <c r="P161" s="257"/>
    </row>
    <row r="162" spans="1:16" s="109" customFormat="1" x14ac:dyDescent="0.2">
      <c r="A162" s="115"/>
      <c r="B162" s="115"/>
      <c r="C162" s="115">
        <v>3</v>
      </c>
      <c r="D162" s="115">
        <v>4</v>
      </c>
      <c r="E162" s="115"/>
      <c r="F162" s="115">
        <v>6</v>
      </c>
      <c r="G162" s="115" t="s">
        <v>65</v>
      </c>
      <c r="H162" s="116"/>
      <c r="I162" s="125">
        <v>421</v>
      </c>
      <c r="J162" s="130" t="s">
        <v>453</v>
      </c>
      <c r="K162" s="117">
        <v>785000</v>
      </c>
      <c r="L162" s="117"/>
      <c r="M162" s="117"/>
      <c r="N162" s="314"/>
      <c r="O162" s="312"/>
      <c r="P162" s="254"/>
    </row>
    <row r="163" spans="1:16" s="109" customFormat="1" x14ac:dyDescent="0.2">
      <c r="A163" s="128"/>
      <c r="B163" s="128"/>
      <c r="C163" s="115"/>
      <c r="D163" s="115"/>
      <c r="E163" s="115"/>
      <c r="F163" s="115">
        <v>6</v>
      </c>
      <c r="G163" s="128"/>
      <c r="H163" s="116"/>
      <c r="I163" s="125">
        <v>426</v>
      </c>
      <c r="J163" s="134" t="s">
        <v>450</v>
      </c>
      <c r="K163" s="117">
        <v>20000</v>
      </c>
      <c r="L163" s="117"/>
      <c r="M163" s="117"/>
      <c r="N163" s="314"/>
      <c r="O163" s="312"/>
      <c r="P163" s="254"/>
    </row>
    <row r="164" spans="1:16" s="120" customFormat="1" x14ac:dyDescent="0.2">
      <c r="A164" s="172">
        <v>1</v>
      </c>
      <c r="B164" s="172"/>
      <c r="C164" s="172">
        <v>3</v>
      </c>
      <c r="D164" s="172">
        <v>4</v>
      </c>
      <c r="E164" s="172"/>
      <c r="F164" s="172">
        <v>6</v>
      </c>
      <c r="G164" s="172" t="s">
        <v>91</v>
      </c>
      <c r="H164" s="173"/>
      <c r="I164" s="178" t="s">
        <v>142</v>
      </c>
      <c r="J164" s="175" t="s">
        <v>254</v>
      </c>
      <c r="K164" s="176">
        <f>SUM(K165+K168+K171+K174+K177+K200+K181+K185+K188+K191+K194+K197+K203+K206+K209+K212+K215+K218)</f>
        <v>5994000</v>
      </c>
      <c r="L164" s="176">
        <f t="shared" ref="L164:M164" si="83">SUM(L165+L168+L171+L174+L177+L200+L181+L185+L188+L191+L194+L197+L203+L206+L209+L212+L215+L218)</f>
        <v>7250000</v>
      </c>
      <c r="M164" s="176">
        <f t="shared" si="83"/>
        <v>4850000</v>
      </c>
      <c r="N164" s="306">
        <f t="shared" ref="N164:O166" si="84">AVERAGE(L164/K164)*100</f>
        <v>120.95428762095428</v>
      </c>
      <c r="O164" s="307">
        <f t="shared" si="84"/>
        <v>66.896551724137936</v>
      </c>
      <c r="P164" s="234"/>
    </row>
    <row r="165" spans="1:16" s="120" customFormat="1" x14ac:dyDescent="0.2">
      <c r="A165" s="154"/>
      <c r="B165" s="154"/>
      <c r="C165" s="154"/>
      <c r="D165" s="154"/>
      <c r="E165" s="154"/>
      <c r="F165" s="154">
        <v>6</v>
      </c>
      <c r="G165" s="154" t="s">
        <v>91</v>
      </c>
      <c r="H165" s="166" t="s">
        <v>580</v>
      </c>
      <c r="I165" s="166" t="s">
        <v>143</v>
      </c>
      <c r="J165" s="156" t="s">
        <v>255</v>
      </c>
      <c r="K165" s="157">
        <f>SUM(K166)</f>
        <v>300000</v>
      </c>
      <c r="L165" s="157">
        <f t="shared" ref="L165:M165" si="85">SUM(L166)</f>
        <v>300000</v>
      </c>
      <c r="M165" s="157">
        <f t="shared" si="85"/>
        <v>300000</v>
      </c>
      <c r="N165" s="308">
        <f t="shared" si="84"/>
        <v>100</v>
      </c>
      <c r="O165" s="309">
        <f t="shared" si="84"/>
        <v>100</v>
      </c>
      <c r="P165" s="234"/>
    </row>
    <row r="166" spans="1:16" s="120" customFormat="1" x14ac:dyDescent="0.2">
      <c r="A166" s="121"/>
      <c r="B166" s="121"/>
      <c r="C166" s="121"/>
      <c r="D166" s="121"/>
      <c r="E166" s="121"/>
      <c r="F166" s="121"/>
      <c r="G166" s="121"/>
      <c r="H166" s="122"/>
      <c r="I166" s="125">
        <v>42</v>
      </c>
      <c r="J166" s="130" t="s">
        <v>59</v>
      </c>
      <c r="K166" s="123">
        <f>SUM(K167)</f>
        <v>300000</v>
      </c>
      <c r="L166" s="123">
        <v>300000</v>
      </c>
      <c r="M166" s="123">
        <v>300000</v>
      </c>
      <c r="N166" s="310">
        <f t="shared" si="84"/>
        <v>100</v>
      </c>
      <c r="O166" s="311">
        <f t="shared" si="84"/>
        <v>100</v>
      </c>
      <c r="P166" s="234"/>
    </row>
    <row r="167" spans="1:16" s="120" customFormat="1" x14ac:dyDescent="0.2">
      <c r="A167" s="121"/>
      <c r="B167" s="121"/>
      <c r="C167" s="121"/>
      <c r="D167" s="121"/>
      <c r="E167" s="121"/>
      <c r="F167" s="121">
        <v>6</v>
      </c>
      <c r="G167" s="121"/>
      <c r="H167" s="122"/>
      <c r="I167" s="125">
        <v>421</v>
      </c>
      <c r="J167" s="130" t="s">
        <v>453</v>
      </c>
      <c r="K167" s="117">
        <v>300000</v>
      </c>
      <c r="L167" s="117"/>
      <c r="M167" s="117"/>
      <c r="N167" s="314"/>
      <c r="O167" s="312"/>
      <c r="P167" s="234"/>
    </row>
    <row r="168" spans="1:16" s="120" customFormat="1" ht="15.75" customHeight="1" x14ac:dyDescent="0.2">
      <c r="A168" s="154">
        <v>1</v>
      </c>
      <c r="B168" s="154"/>
      <c r="C168" s="154">
        <v>3</v>
      </c>
      <c r="D168" s="154">
        <v>4</v>
      </c>
      <c r="E168" s="154"/>
      <c r="F168" s="154" t="s">
        <v>91</v>
      </c>
      <c r="G168" s="154" t="s">
        <v>91</v>
      </c>
      <c r="H168" s="166" t="s">
        <v>580</v>
      </c>
      <c r="I168" s="166" t="s">
        <v>593</v>
      </c>
      <c r="J168" s="156" t="s">
        <v>592</v>
      </c>
      <c r="K168" s="157">
        <f>SUM(K169)</f>
        <v>865000</v>
      </c>
      <c r="L168" s="157">
        <f t="shared" ref="L168:M168" si="86">SUM(L169)</f>
        <v>0</v>
      </c>
      <c r="M168" s="157">
        <f t="shared" si="86"/>
        <v>0</v>
      </c>
      <c r="N168" s="308">
        <f>AVERAGE(L168/K168)*100</f>
        <v>0</v>
      </c>
      <c r="O168" s="309">
        <v>0</v>
      </c>
      <c r="P168" s="279"/>
    </row>
    <row r="169" spans="1:16" s="120" customFormat="1" x14ac:dyDescent="0.2">
      <c r="A169" s="121"/>
      <c r="B169" s="121"/>
      <c r="C169" s="121"/>
      <c r="D169" s="121"/>
      <c r="E169" s="121"/>
      <c r="F169" s="121"/>
      <c r="G169" s="121"/>
      <c r="H169" s="122"/>
      <c r="I169" s="125">
        <v>42</v>
      </c>
      <c r="J169" s="130" t="s">
        <v>59</v>
      </c>
      <c r="K169" s="123">
        <f>SUM(K170)</f>
        <v>865000</v>
      </c>
      <c r="L169" s="123">
        <v>0</v>
      </c>
      <c r="M169" s="123">
        <v>0</v>
      </c>
      <c r="N169" s="310">
        <f>AVERAGE(L169/K169)*100</f>
        <v>0</v>
      </c>
      <c r="O169" s="311">
        <v>0</v>
      </c>
      <c r="P169" s="234"/>
    </row>
    <row r="170" spans="1:16" s="120" customFormat="1" x14ac:dyDescent="0.2">
      <c r="A170" s="121">
        <v>1</v>
      </c>
      <c r="B170" s="121"/>
      <c r="C170" s="121">
        <v>3</v>
      </c>
      <c r="D170" s="121">
        <v>4</v>
      </c>
      <c r="E170" s="121"/>
      <c r="F170" s="121"/>
      <c r="G170" s="121"/>
      <c r="H170" s="122"/>
      <c r="I170" s="125">
        <v>421</v>
      </c>
      <c r="J170" s="130" t="s">
        <v>453</v>
      </c>
      <c r="K170" s="117">
        <v>865000</v>
      </c>
      <c r="L170" s="117"/>
      <c r="M170" s="117"/>
      <c r="N170" s="314"/>
      <c r="O170" s="312"/>
      <c r="P170" s="234"/>
    </row>
    <row r="171" spans="1:16" s="113" customFormat="1" ht="26.25" customHeight="1" x14ac:dyDescent="0.2">
      <c r="A171" s="168"/>
      <c r="B171" s="168"/>
      <c r="C171" s="168"/>
      <c r="D171" s="168"/>
      <c r="E171" s="168"/>
      <c r="F171" s="168">
        <v>6</v>
      </c>
      <c r="G171" s="168" t="s">
        <v>91</v>
      </c>
      <c r="H171" s="169" t="s">
        <v>580</v>
      </c>
      <c r="I171" s="169" t="s">
        <v>256</v>
      </c>
      <c r="J171" s="170" t="s">
        <v>491</v>
      </c>
      <c r="K171" s="171">
        <f>SUM(K172)</f>
        <v>86000</v>
      </c>
      <c r="L171" s="171">
        <f t="shared" ref="L171:M171" si="87">SUM(L172)</f>
        <v>500000</v>
      </c>
      <c r="M171" s="171">
        <f t="shared" si="87"/>
        <v>500000</v>
      </c>
      <c r="N171" s="317">
        <f>AVERAGE(L171/K171)*100</f>
        <v>581.39534883720921</v>
      </c>
      <c r="O171" s="318">
        <f>AVERAGE(M171/L171)*100</f>
        <v>100</v>
      </c>
      <c r="P171" s="274"/>
    </row>
    <row r="172" spans="1:16" s="120" customFormat="1" x14ac:dyDescent="0.2">
      <c r="A172" s="121"/>
      <c r="B172" s="121"/>
      <c r="C172" s="121"/>
      <c r="D172" s="121"/>
      <c r="E172" s="121"/>
      <c r="F172" s="121"/>
      <c r="G172" s="121"/>
      <c r="H172" s="122"/>
      <c r="I172" s="125">
        <v>42</v>
      </c>
      <c r="J172" s="130" t="s">
        <v>59</v>
      </c>
      <c r="K172" s="123">
        <f>SUM(K173)</f>
        <v>86000</v>
      </c>
      <c r="L172" s="123">
        <v>500000</v>
      </c>
      <c r="M172" s="123">
        <v>500000</v>
      </c>
      <c r="N172" s="310">
        <f>AVERAGE(L172/K172)*100</f>
        <v>581.39534883720921</v>
      </c>
      <c r="O172" s="311">
        <f>AVERAGE(M172/L172)*100</f>
        <v>100</v>
      </c>
      <c r="P172" s="234"/>
    </row>
    <row r="173" spans="1:16" s="120" customFormat="1" x14ac:dyDescent="0.2">
      <c r="A173" s="121"/>
      <c r="B173" s="121"/>
      <c r="C173" s="121"/>
      <c r="D173" s="121"/>
      <c r="E173" s="121"/>
      <c r="F173" s="121">
        <v>6</v>
      </c>
      <c r="G173" s="121"/>
      <c r="H173" s="122"/>
      <c r="I173" s="125">
        <v>426</v>
      </c>
      <c r="J173" s="134" t="s">
        <v>450</v>
      </c>
      <c r="K173" s="117">
        <v>86000</v>
      </c>
      <c r="L173" s="117"/>
      <c r="M173" s="117"/>
      <c r="N173" s="314"/>
      <c r="O173" s="312"/>
      <c r="P173" s="234"/>
    </row>
    <row r="174" spans="1:16" s="109" customFormat="1" x14ac:dyDescent="0.2">
      <c r="A174" s="154">
        <v>1</v>
      </c>
      <c r="B174" s="154"/>
      <c r="C174" s="154"/>
      <c r="D174" s="154"/>
      <c r="E174" s="154"/>
      <c r="F174" s="154" t="s">
        <v>91</v>
      </c>
      <c r="G174" s="154" t="s">
        <v>91</v>
      </c>
      <c r="H174" s="166" t="s">
        <v>580</v>
      </c>
      <c r="I174" s="166" t="s">
        <v>257</v>
      </c>
      <c r="J174" s="156" t="s">
        <v>545</v>
      </c>
      <c r="K174" s="157">
        <f>SUM(K175)</f>
        <v>30000</v>
      </c>
      <c r="L174" s="157">
        <f t="shared" ref="L174:M174" si="88">SUM(L175)</f>
        <v>2000000</v>
      </c>
      <c r="M174" s="157">
        <f t="shared" si="88"/>
        <v>2000000</v>
      </c>
      <c r="N174" s="308">
        <f>AVERAGE(L174/K174)*100</f>
        <v>6666.666666666667</v>
      </c>
      <c r="O174" s="309">
        <f>AVERAGE(M174/L174)*100</f>
        <v>100</v>
      </c>
      <c r="P174" s="254"/>
    </row>
    <row r="175" spans="1:16" s="109" customFormat="1" x14ac:dyDescent="0.2">
      <c r="A175" s="121"/>
      <c r="B175" s="121"/>
      <c r="C175" s="121"/>
      <c r="D175" s="121"/>
      <c r="E175" s="121"/>
      <c r="F175" s="121"/>
      <c r="G175" s="121"/>
      <c r="H175" s="122"/>
      <c r="I175" s="125">
        <v>41</v>
      </c>
      <c r="J175" s="130" t="s">
        <v>454</v>
      </c>
      <c r="K175" s="123">
        <f>SUM(K176)</f>
        <v>30000</v>
      </c>
      <c r="L175" s="123">
        <v>2000000</v>
      </c>
      <c r="M175" s="123">
        <v>2000000</v>
      </c>
      <c r="N175" s="310">
        <f>AVERAGE(L175/K175)*100</f>
        <v>6666.666666666667</v>
      </c>
      <c r="O175" s="311">
        <f>AVERAGE(M175/L175)*100</f>
        <v>100</v>
      </c>
      <c r="P175" s="254"/>
    </row>
    <row r="176" spans="1:16" s="109" customFormat="1" x14ac:dyDescent="0.2">
      <c r="A176" s="121">
        <v>1</v>
      </c>
      <c r="B176" s="121"/>
      <c r="C176" s="121"/>
      <c r="D176" s="121"/>
      <c r="E176" s="121"/>
      <c r="F176" s="121"/>
      <c r="G176" s="121"/>
      <c r="H176" s="122"/>
      <c r="I176" s="125">
        <v>411</v>
      </c>
      <c r="J176" s="130" t="s">
        <v>455</v>
      </c>
      <c r="K176" s="117">
        <v>30000</v>
      </c>
      <c r="L176" s="117"/>
      <c r="M176" s="117"/>
      <c r="N176" s="314"/>
      <c r="O176" s="312"/>
      <c r="P176" s="254"/>
    </row>
    <row r="177" spans="1:18" s="109" customFormat="1" x14ac:dyDescent="0.2">
      <c r="A177" s="154"/>
      <c r="B177" s="154"/>
      <c r="C177" s="154"/>
      <c r="D177" s="154"/>
      <c r="E177" s="154"/>
      <c r="F177" s="154">
        <v>6</v>
      </c>
      <c r="G177" s="154" t="s">
        <v>91</v>
      </c>
      <c r="H177" s="166" t="s">
        <v>580</v>
      </c>
      <c r="I177" s="166" t="s">
        <v>258</v>
      </c>
      <c r="J177" s="156" t="s">
        <v>259</v>
      </c>
      <c r="K177" s="157">
        <f>SUM(K178)</f>
        <v>195000</v>
      </c>
      <c r="L177" s="157">
        <f t="shared" ref="L177:M177" si="89">SUM(L178)</f>
        <v>100000</v>
      </c>
      <c r="M177" s="157">
        <f t="shared" si="89"/>
        <v>100000</v>
      </c>
      <c r="N177" s="308">
        <f>AVERAGE(L177/K177)*100</f>
        <v>51.282051282051277</v>
      </c>
      <c r="O177" s="309">
        <f>AVERAGE(M177/L177)*100</f>
        <v>100</v>
      </c>
      <c r="P177" s="254"/>
    </row>
    <row r="178" spans="1:18" s="81" customFormat="1" x14ac:dyDescent="0.2">
      <c r="A178" s="121"/>
      <c r="B178" s="121"/>
      <c r="C178" s="121"/>
      <c r="D178" s="121"/>
      <c r="E178" s="121"/>
      <c r="F178" s="121"/>
      <c r="G178" s="121"/>
      <c r="H178" s="122"/>
      <c r="I178" s="125">
        <v>42</v>
      </c>
      <c r="J178" s="130" t="s">
        <v>59</v>
      </c>
      <c r="K178" s="123">
        <f>SUM(K179:K180)</f>
        <v>195000</v>
      </c>
      <c r="L178" s="123">
        <v>100000</v>
      </c>
      <c r="M178" s="123">
        <v>100000</v>
      </c>
      <c r="N178" s="310">
        <f>AVERAGE(L178/K178)*100</f>
        <v>51.282051282051277</v>
      </c>
      <c r="O178" s="311">
        <f>AVERAGE(M178/L178)*100</f>
        <v>100</v>
      </c>
      <c r="P178" s="257"/>
    </row>
    <row r="179" spans="1:18" s="81" customFormat="1" x14ac:dyDescent="0.2">
      <c r="A179" s="121"/>
      <c r="B179" s="121"/>
      <c r="C179" s="121"/>
      <c r="D179" s="121"/>
      <c r="E179" s="121"/>
      <c r="F179" s="121">
        <v>6</v>
      </c>
      <c r="G179" s="121"/>
      <c r="H179" s="122"/>
      <c r="I179" s="125">
        <v>421</v>
      </c>
      <c r="J179" s="130" t="s">
        <v>453</v>
      </c>
      <c r="K179" s="117">
        <v>180000</v>
      </c>
      <c r="L179" s="117"/>
      <c r="M179" s="117"/>
      <c r="N179" s="314"/>
      <c r="O179" s="312"/>
      <c r="P179" s="257"/>
    </row>
    <row r="180" spans="1:18" s="81" customFormat="1" x14ac:dyDescent="0.2">
      <c r="A180" s="121"/>
      <c r="B180" s="121"/>
      <c r="C180" s="121"/>
      <c r="D180" s="121"/>
      <c r="E180" s="121"/>
      <c r="F180" s="121">
        <v>6</v>
      </c>
      <c r="G180" s="121"/>
      <c r="H180" s="122"/>
      <c r="I180" s="125">
        <v>426</v>
      </c>
      <c r="J180" s="134" t="s">
        <v>450</v>
      </c>
      <c r="K180" s="117">
        <v>15000</v>
      </c>
      <c r="L180" s="117"/>
      <c r="M180" s="117"/>
      <c r="N180" s="314"/>
      <c r="O180" s="312"/>
      <c r="P180" s="257"/>
    </row>
    <row r="181" spans="1:18" s="81" customFormat="1" x14ac:dyDescent="0.2">
      <c r="A181" s="154"/>
      <c r="B181" s="154"/>
      <c r="C181" s="154"/>
      <c r="D181" s="154">
        <v>4</v>
      </c>
      <c r="E181" s="154"/>
      <c r="F181" s="154">
        <v>6</v>
      </c>
      <c r="G181" s="154" t="s">
        <v>91</v>
      </c>
      <c r="H181" s="166" t="s">
        <v>581</v>
      </c>
      <c r="I181" s="166" t="s">
        <v>497</v>
      </c>
      <c r="J181" s="156" t="s">
        <v>546</v>
      </c>
      <c r="K181" s="157">
        <f>SUM(K182)</f>
        <v>1470000</v>
      </c>
      <c r="L181" s="157">
        <f t="shared" ref="L181:M181" si="90">SUM(L182)</f>
        <v>1500000</v>
      </c>
      <c r="M181" s="157">
        <f t="shared" si="90"/>
        <v>0</v>
      </c>
      <c r="N181" s="308">
        <f>AVERAGE(L181/K181)*100</f>
        <v>102.04081632653062</v>
      </c>
      <c r="O181" s="309">
        <f>AVERAGE(M181/L181)*100</f>
        <v>0</v>
      </c>
      <c r="P181" s="279"/>
    </row>
    <row r="182" spans="1:18" s="81" customFormat="1" x14ac:dyDescent="0.2">
      <c r="A182" s="121"/>
      <c r="B182" s="121"/>
      <c r="C182" s="121"/>
      <c r="D182" s="121"/>
      <c r="E182" s="121"/>
      <c r="F182" s="121"/>
      <c r="G182" s="121"/>
      <c r="H182" s="122"/>
      <c r="I182" s="125">
        <v>42</v>
      </c>
      <c r="J182" s="130" t="s">
        <v>59</v>
      </c>
      <c r="K182" s="123">
        <f t="shared" ref="K182" si="91">SUM(K183:K184)</f>
        <v>1470000</v>
      </c>
      <c r="L182" s="123">
        <v>1500000</v>
      </c>
      <c r="M182" s="123">
        <v>0</v>
      </c>
      <c r="N182" s="310">
        <f>AVERAGE(L182/K182)*100</f>
        <v>102.04081632653062</v>
      </c>
      <c r="O182" s="311">
        <f>AVERAGE(M182/L182)*100</f>
        <v>0</v>
      </c>
      <c r="P182" s="257"/>
    </row>
    <row r="183" spans="1:18" s="81" customFormat="1" x14ac:dyDescent="0.2">
      <c r="A183" s="121"/>
      <c r="B183" s="121"/>
      <c r="C183" s="121"/>
      <c r="D183" s="121">
        <v>4</v>
      </c>
      <c r="E183" s="121"/>
      <c r="F183" s="121">
        <v>6</v>
      </c>
      <c r="G183" s="121"/>
      <c r="H183" s="122"/>
      <c r="I183" s="125">
        <v>421</v>
      </c>
      <c r="J183" s="130" t="s">
        <v>453</v>
      </c>
      <c r="K183" s="117">
        <v>1340000</v>
      </c>
      <c r="L183" s="117"/>
      <c r="M183" s="117"/>
      <c r="N183" s="314"/>
      <c r="O183" s="312"/>
      <c r="P183" s="257"/>
    </row>
    <row r="184" spans="1:18" s="81" customFormat="1" x14ac:dyDescent="0.2">
      <c r="A184" s="121"/>
      <c r="B184" s="121"/>
      <c r="C184" s="121"/>
      <c r="D184" s="121"/>
      <c r="E184" s="121"/>
      <c r="F184" s="121">
        <v>6</v>
      </c>
      <c r="G184" s="121"/>
      <c r="H184" s="122"/>
      <c r="I184" s="125">
        <v>426</v>
      </c>
      <c r="J184" s="134" t="s">
        <v>450</v>
      </c>
      <c r="K184" s="117">
        <v>130000</v>
      </c>
      <c r="L184" s="117"/>
      <c r="M184" s="117"/>
      <c r="N184" s="314"/>
      <c r="O184" s="312"/>
      <c r="P184" s="257"/>
    </row>
    <row r="185" spans="1:18" s="109" customFormat="1" x14ac:dyDescent="0.2">
      <c r="A185" s="154">
        <v>1</v>
      </c>
      <c r="B185" s="154"/>
      <c r="C185" s="154"/>
      <c r="D185" s="154"/>
      <c r="E185" s="154"/>
      <c r="F185" s="154" t="s">
        <v>91</v>
      </c>
      <c r="G185" s="154" t="s">
        <v>91</v>
      </c>
      <c r="H185" s="166" t="s">
        <v>580</v>
      </c>
      <c r="I185" s="166" t="s">
        <v>504</v>
      </c>
      <c r="J185" s="156" t="s">
        <v>561</v>
      </c>
      <c r="K185" s="157">
        <f t="shared" ref="K185:M186" si="92">SUM(K186)</f>
        <v>45000</v>
      </c>
      <c r="L185" s="157">
        <f t="shared" si="92"/>
        <v>150000</v>
      </c>
      <c r="M185" s="157">
        <f t="shared" si="92"/>
        <v>150000</v>
      </c>
      <c r="N185" s="308">
        <f>AVERAGE(L185/K185)*100</f>
        <v>333.33333333333337</v>
      </c>
      <c r="O185" s="309">
        <f>AVERAGE(M185/L185)*100</f>
        <v>100</v>
      </c>
      <c r="P185" s="254"/>
    </row>
    <row r="186" spans="1:18" s="81" customFormat="1" x14ac:dyDescent="0.2">
      <c r="A186" s="121"/>
      <c r="B186" s="121"/>
      <c r="C186" s="121"/>
      <c r="D186" s="121"/>
      <c r="E186" s="121"/>
      <c r="F186" s="121"/>
      <c r="G186" s="121"/>
      <c r="H186" s="122"/>
      <c r="I186" s="125">
        <v>42</v>
      </c>
      <c r="J186" s="130" t="s">
        <v>59</v>
      </c>
      <c r="K186" s="123">
        <f t="shared" si="92"/>
        <v>45000</v>
      </c>
      <c r="L186" s="123">
        <v>150000</v>
      </c>
      <c r="M186" s="123">
        <v>150000</v>
      </c>
      <c r="N186" s="310">
        <f>AVERAGE(L186/K186)*100</f>
        <v>333.33333333333337</v>
      </c>
      <c r="O186" s="311">
        <f>AVERAGE(M186/L186)*100</f>
        <v>100</v>
      </c>
      <c r="P186" s="257"/>
    </row>
    <row r="187" spans="1:18" s="81" customFormat="1" x14ac:dyDescent="0.2">
      <c r="A187" s="121">
        <v>1</v>
      </c>
      <c r="B187" s="121"/>
      <c r="C187" s="121"/>
      <c r="D187" s="121"/>
      <c r="E187" s="121"/>
      <c r="F187" s="121"/>
      <c r="G187" s="121"/>
      <c r="H187" s="122"/>
      <c r="I187" s="125">
        <v>426</v>
      </c>
      <c r="J187" s="134" t="s">
        <v>450</v>
      </c>
      <c r="K187" s="117">
        <v>45000</v>
      </c>
      <c r="L187" s="117"/>
      <c r="M187" s="117"/>
      <c r="N187" s="314"/>
      <c r="O187" s="312"/>
      <c r="P187" s="255"/>
      <c r="Q187" s="124"/>
      <c r="R187" s="124"/>
    </row>
    <row r="188" spans="1:18" s="109" customFormat="1" x14ac:dyDescent="0.2">
      <c r="A188" s="154">
        <v>1</v>
      </c>
      <c r="B188" s="154"/>
      <c r="C188" s="154"/>
      <c r="D188" s="154"/>
      <c r="E188" s="154"/>
      <c r="F188" s="154" t="s">
        <v>91</v>
      </c>
      <c r="G188" s="154" t="s">
        <v>91</v>
      </c>
      <c r="H188" s="166" t="s">
        <v>580</v>
      </c>
      <c r="I188" s="166" t="s">
        <v>508</v>
      </c>
      <c r="J188" s="156" t="s">
        <v>509</v>
      </c>
      <c r="K188" s="157">
        <f t="shared" ref="K188:M189" si="93">SUM(K189)</f>
        <v>28000</v>
      </c>
      <c r="L188" s="157">
        <f t="shared" si="93"/>
        <v>500000</v>
      </c>
      <c r="M188" s="157">
        <f t="shared" si="93"/>
        <v>0</v>
      </c>
      <c r="N188" s="308">
        <f>AVERAGE(L188/K188)*100</f>
        <v>1785.7142857142858</v>
      </c>
      <c r="O188" s="309">
        <f>AVERAGE(M188/L188)*100</f>
        <v>0</v>
      </c>
      <c r="P188" s="254"/>
    </row>
    <row r="189" spans="1:18" s="81" customFormat="1" x14ac:dyDescent="0.2">
      <c r="A189" s="121"/>
      <c r="B189" s="121"/>
      <c r="C189" s="121"/>
      <c r="D189" s="121"/>
      <c r="E189" s="121"/>
      <c r="F189" s="121"/>
      <c r="G189" s="121"/>
      <c r="H189" s="122"/>
      <c r="I189" s="125">
        <v>42</v>
      </c>
      <c r="J189" s="130" t="s">
        <v>59</v>
      </c>
      <c r="K189" s="123">
        <f t="shared" si="93"/>
        <v>28000</v>
      </c>
      <c r="L189" s="123">
        <v>500000</v>
      </c>
      <c r="M189" s="123">
        <v>0</v>
      </c>
      <c r="N189" s="310">
        <f>AVERAGE(L189/K189)*100</f>
        <v>1785.7142857142858</v>
      </c>
      <c r="O189" s="311">
        <f>AVERAGE(M189/L189)*100</f>
        <v>0</v>
      </c>
      <c r="P189" s="257"/>
    </row>
    <row r="190" spans="1:18" s="81" customFormat="1" x14ac:dyDescent="0.2">
      <c r="A190" s="121">
        <v>1</v>
      </c>
      <c r="B190" s="121"/>
      <c r="C190" s="121"/>
      <c r="D190" s="121"/>
      <c r="E190" s="121"/>
      <c r="F190" s="121"/>
      <c r="G190" s="121"/>
      <c r="H190" s="122"/>
      <c r="I190" s="125">
        <v>426</v>
      </c>
      <c r="J190" s="134" t="s">
        <v>450</v>
      </c>
      <c r="K190" s="117">
        <v>28000</v>
      </c>
      <c r="L190" s="117"/>
      <c r="M190" s="117"/>
      <c r="N190" s="314"/>
      <c r="O190" s="312"/>
      <c r="P190" s="257"/>
    </row>
    <row r="191" spans="1:18" s="109" customFormat="1" ht="15.75" customHeight="1" x14ac:dyDescent="0.2">
      <c r="A191" s="154">
        <v>1</v>
      </c>
      <c r="B191" s="154"/>
      <c r="C191" s="154"/>
      <c r="D191" s="154"/>
      <c r="E191" s="154"/>
      <c r="F191" s="154" t="s">
        <v>91</v>
      </c>
      <c r="G191" s="154" t="s">
        <v>91</v>
      </c>
      <c r="H191" s="166" t="s">
        <v>580</v>
      </c>
      <c r="I191" s="166" t="s">
        <v>511</v>
      </c>
      <c r="J191" s="156" t="s">
        <v>512</v>
      </c>
      <c r="K191" s="157">
        <f t="shared" ref="K191:M192" si="94">SUM(K192)</f>
        <v>55000</v>
      </c>
      <c r="L191" s="157">
        <f t="shared" si="94"/>
        <v>500000</v>
      </c>
      <c r="M191" s="157">
        <f t="shared" si="94"/>
        <v>500000</v>
      </c>
      <c r="N191" s="308">
        <f>AVERAGE(L191/K191)*100</f>
        <v>909.09090909090912</v>
      </c>
      <c r="O191" s="309">
        <f>AVERAGE(M191/L191)*100</f>
        <v>100</v>
      </c>
      <c r="P191" s="254"/>
    </row>
    <row r="192" spans="1:18" s="81" customFormat="1" x14ac:dyDescent="0.2">
      <c r="A192" s="121"/>
      <c r="B192" s="121"/>
      <c r="C192" s="121"/>
      <c r="D192" s="121"/>
      <c r="E192" s="121"/>
      <c r="F192" s="121"/>
      <c r="G192" s="121"/>
      <c r="H192" s="122"/>
      <c r="I192" s="125">
        <v>42</v>
      </c>
      <c r="J192" s="130" t="s">
        <v>59</v>
      </c>
      <c r="K192" s="123">
        <f t="shared" si="94"/>
        <v>55000</v>
      </c>
      <c r="L192" s="123">
        <v>500000</v>
      </c>
      <c r="M192" s="123">
        <v>500000</v>
      </c>
      <c r="N192" s="310">
        <f>AVERAGE(L192/K192)*100</f>
        <v>909.09090909090912</v>
      </c>
      <c r="O192" s="311">
        <f>AVERAGE(M192/L192)*100</f>
        <v>100</v>
      </c>
      <c r="P192" s="257"/>
    </row>
    <row r="193" spans="1:16" s="81" customFormat="1" x14ac:dyDescent="0.2">
      <c r="A193" s="121">
        <v>1</v>
      </c>
      <c r="B193" s="121"/>
      <c r="C193" s="121"/>
      <c r="D193" s="121"/>
      <c r="E193" s="121"/>
      <c r="F193" s="121"/>
      <c r="G193" s="121"/>
      <c r="H193" s="122"/>
      <c r="I193" s="125">
        <v>426</v>
      </c>
      <c r="J193" s="134" t="s">
        <v>450</v>
      </c>
      <c r="K193" s="117">
        <v>55000</v>
      </c>
      <c r="L193" s="117"/>
      <c r="M193" s="117"/>
      <c r="N193" s="314"/>
      <c r="O193" s="312"/>
      <c r="P193" s="257"/>
    </row>
    <row r="194" spans="1:16" s="109" customFormat="1" ht="15.75" customHeight="1" x14ac:dyDescent="0.2">
      <c r="A194" s="154">
        <v>1</v>
      </c>
      <c r="B194" s="154"/>
      <c r="C194" s="154"/>
      <c r="D194" s="154"/>
      <c r="E194" s="154"/>
      <c r="F194" s="154" t="s">
        <v>91</v>
      </c>
      <c r="G194" s="154" t="s">
        <v>91</v>
      </c>
      <c r="H194" s="166" t="s">
        <v>443</v>
      </c>
      <c r="I194" s="166" t="s">
        <v>513</v>
      </c>
      <c r="J194" s="156" t="s">
        <v>514</v>
      </c>
      <c r="K194" s="157">
        <f t="shared" ref="K194:M198" si="95">SUM(K195)</f>
        <v>100000</v>
      </c>
      <c r="L194" s="157">
        <f t="shared" si="95"/>
        <v>500000</v>
      </c>
      <c r="M194" s="157">
        <f t="shared" si="95"/>
        <v>500000</v>
      </c>
      <c r="N194" s="308">
        <f>AVERAGE(L194/K194)*100</f>
        <v>500</v>
      </c>
      <c r="O194" s="309">
        <f>AVERAGE(M194/L194)*100</f>
        <v>100</v>
      </c>
      <c r="P194" s="254"/>
    </row>
    <row r="195" spans="1:16" s="81" customFormat="1" x14ac:dyDescent="0.2">
      <c r="A195" s="121"/>
      <c r="B195" s="121"/>
      <c r="C195" s="121"/>
      <c r="D195" s="121"/>
      <c r="E195" s="121"/>
      <c r="F195" s="121"/>
      <c r="G195" s="121"/>
      <c r="H195" s="122"/>
      <c r="I195" s="125">
        <v>42</v>
      </c>
      <c r="J195" s="130" t="s">
        <v>59</v>
      </c>
      <c r="K195" s="123">
        <f t="shared" si="95"/>
        <v>100000</v>
      </c>
      <c r="L195" s="123">
        <v>500000</v>
      </c>
      <c r="M195" s="123">
        <v>500000</v>
      </c>
      <c r="N195" s="310">
        <f>AVERAGE(L195/K195)*100</f>
        <v>500</v>
      </c>
      <c r="O195" s="311">
        <f>AVERAGE(M195/L195)*100</f>
        <v>100</v>
      </c>
      <c r="P195" s="257"/>
    </row>
    <row r="196" spans="1:16" s="81" customFormat="1" x14ac:dyDescent="0.2">
      <c r="A196" s="121">
        <v>1</v>
      </c>
      <c r="B196" s="121"/>
      <c r="C196" s="121"/>
      <c r="D196" s="121"/>
      <c r="E196" s="121"/>
      <c r="F196" s="121"/>
      <c r="G196" s="121"/>
      <c r="H196" s="122"/>
      <c r="I196" s="125">
        <v>426</v>
      </c>
      <c r="J196" s="134" t="s">
        <v>450</v>
      </c>
      <c r="K196" s="117">
        <v>100000</v>
      </c>
      <c r="L196" s="117"/>
      <c r="M196" s="117"/>
      <c r="N196" s="314"/>
      <c r="O196" s="312"/>
      <c r="P196" s="257"/>
    </row>
    <row r="197" spans="1:16" s="114" customFormat="1" ht="26.25" customHeight="1" x14ac:dyDescent="0.2">
      <c r="A197" s="168">
        <v>1</v>
      </c>
      <c r="B197" s="168"/>
      <c r="C197" s="168"/>
      <c r="D197" s="168"/>
      <c r="E197" s="168"/>
      <c r="F197" s="168" t="s">
        <v>91</v>
      </c>
      <c r="G197" s="168" t="s">
        <v>91</v>
      </c>
      <c r="H197" s="169" t="s">
        <v>580</v>
      </c>
      <c r="I197" s="169" t="s">
        <v>596</v>
      </c>
      <c r="J197" s="170" t="s">
        <v>597</v>
      </c>
      <c r="K197" s="171">
        <f t="shared" si="95"/>
        <v>35000</v>
      </c>
      <c r="L197" s="171">
        <f t="shared" si="95"/>
        <v>150000</v>
      </c>
      <c r="M197" s="171">
        <f t="shared" si="95"/>
        <v>150000</v>
      </c>
      <c r="N197" s="317">
        <f>AVERAGE(L197/K197)*100</f>
        <v>428.57142857142856</v>
      </c>
      <c r="O197" s="318">
        <f>AVERAGE(M197/L197)*100</f>
        <v>100</v>
      </c>
      <c r="P197" s="270"/>
    </row>
    <row r="198" spans="1:16" s="81" customFormat="1" x14ac:dyDescent="0.2">
      <c r="A198" s="121"/>
      <c r="B198" s="121"/>
      <c r="C198" s="121"/>
      <c r="D198" s="121"/>
      <c r="E198" s="121"/>
      <c r="F198" s="121"/>
      <c r="G198" s="121"/>
      <c r="H198" s="122"/>
      <c r="I198" s="125">
        <v>42</v>
      </c>
      <c r="J198" s="130" t="s">
        <v>59</v>
      </c>
      <c r="K198" s="123">
        <f t="shared" si="95"/>
        <v>35000</v>
      </c>
      <c r="L198" s="123">
        <v>150000</v>
      </c>
      <c r="M198" s="123">
        <v>150000</v>
      </c>
      <c r="N198" s="310">
        <f>AVERAGE(L198/K198)*100</f>
        <v>428.57142857142856</v>
      </c>
      <c r="O198" s="311">
        <f>AVERAGE(M198/L198)*100</f>
        <v>100</v>
      </c>
      <c r="P198" s="257"/>
    </row>
    <row r="199" spans="1:16" s="81" customFormat="1" x14ac:dyDescent="0.2">
      <c r="A199" s="121">
        <v>1</v>
      </c>
      <c r="B199" s="121"/>
      <c r="C199" s="121"/>
      <c r="D199" s="121"/>
      <c r="E199" s="121"/>
      <c r="F199" s="121"/>
      <c r="G199" s="121"/>
      <c r="H199" s="122"/>
      <c r="I199" s="125">
        <v>426</v>
      </c>
      <c r="J199" s="134" t="s">
        <v>450</v>
      </c>
      <c r="K199" s="117">
        <v>35000</v>
      </c>
      <c r="L199" s="117"/>
      <c r="M199" s="117"/>
      <c r="N199" s="314"/>
      <c r="O199" s="312"/>
      <c r="P199" s="257"/>
    </row>
    <row r="200" spans="1:16" s="81" customFormat="1" x14ac:dyDescent="0.2">
      <c r="A200" s="154">
        <v>1</v>
      </c>
      <c r="B200" s="154"/>
      <c r="C200" s="154"/>
      <c r="D200" s="154">
        <v>4</v>
      </c>
      <c r="E200" s="154"/>
      <c r="F200" s="154"/>
      <c r="G200" s="154" t="s">
        <v>91</v>
      </c>
      <c r="H200" s="166" t="s">
        <v>443</v>
      </c>
      <c r="I200" s="166" t="s">
        <v>260</v>
      </c>
      <c r="J200" s="156" t="s">
        <v>261</v>
      </c>
      <c r="K200" s="157">
        <f>SUM(K201)</f>
        <v>1360000</v>
      </c>
      <c r="L200" s="157">
        <f t="shared" ref="L200:M200" si="96">SUM(L201)</f>
        <v>400000</v>
      </c>
      <c r="M200" s="157">
        <f t="shared" si="96"/>
        <v>400000</v>
      </c>
      <c r="N200" s="308">
        <f>AVERAGE(L200/K200)*100</f>
        <v>29.411764705882355</v>
      </c>
      <c r="O200" s="309">
        <f>AVERAGE(M200/L200)*100</f>
        <v>100</v>
      </c>
      <c r="P200" s="257"/>
    </row>
    <row r="201" spans="1:16" s="81" customFormat="1" x14ac:dyDescent="0.2">
      <c r="A201" s="121"/>
      <c r="B201" s="121"/>
      <c r="C201" s="121"/>
      <c r="D201" s="121"/>
      <c r="E201" s="121"/>
      <c r="F201" s="121"/>
      <c r="G201" s="121"/>
      <c r="H201" s="122"/>
      <c r="I201" s="125">
        <v>32</v>
      </c>
      <c r="J201" s="130" t="s">
        <v>41</v>
      </c>
      <c r="K201" s="123">
        <f>SUM(K202)</f>
        <v>1360000</v>
      </c>
      <c r="L201" s="123">
        <v>400000</v>
      </c>
      <c r="M201" s="123">
        <v>400000</v>
      </c>
      <c r="N201" s="310">
        <f>AVERAGE(L201/K201)*100</f>
        <v>29.411764705882355</v>
      </c>
      <c r="O201" s="311">
        <f>AVERAGE(M201/L201)*100</f>
        <v>100</v>
      </c>
      <c r="P201" s="257"/>
    </row>
    <row r="202" spans="1:16" s="81" customFormat="1" x14ac:dyDescent="0.2">
      <c r="A202" s="121">
        <v>1</v>
      </c>
      <c r="B202" s="121"/>
      <c r="C202" s="121"/>
      <c r="D202" s="121">
        <v>4</v>
      </c>
      <c r="E202" s="121"/>
      <c r="F202" s="121"/>
      <c r="G202" s="121"/>
      <c r="H202" s="122"/>
      <c r="I202" s="125">
        <v>323</v>
      </c>
      <c r="J202" s="123" t="s">
        <v>44</v>
      </c>
      <c r="K202" s="117">
        <v>1360000</v>
      </c>
      <c r="L202" s="117"/>
      <c r="M202" s="117"/>
      <c r="N202" s="314"/>
      <c r="O202" s="312"/>
      <c r="P202" s="257"/>
    </row>
    <row r="203" spans="1:16" s="81" customFormat="1" ht="12.75" customHeight="1" x14ac:dyDescent="0.2">
      <c r="A203" s="154">
        <v>1</v>
      </c>
      <c r="B203" s="154"/>
      <c r="C203" s="154"/>
      <c r="D203" s="154"/>
      <c r="E203" s="154"/>
      <c r="F203" s="154"/>
      <c r="G203" s="154" t="s">
        <v>91</v>
      </c>
      <c r="H203" s="166" t="s">
        <v>580</v>
      </c>
      <c r="I203" s="166" t="s">
        <v>500</v>
      </c>
      <c r="J203" s="156" t="s">
        <v>499</v>
      </c>
      <c r="K203" s="157">
        <f>SUM(K204)</f>
        <v>6000</v>
      </c>
      <c r="L203" s="157">
        <f>SUM(L204)</f>
        <v>200000</v>
      </c>
      <c r="M203" s="157">
        <f>SUM(M204)</f>
        <v>0</v>
      </c>
      <c r="N203" s="308">
        <f>AVERAGE(L203/K203)*100</f>
        <v>3333.3333333333335</v>
      </c>
      <c r="O203" s="309">
        <f>AVERAGE(M203/L203)*100</f>
        <v>0</v>
      </c>
      <c r="P203" s="257"/>
    </row>
    <row r="204" spans="1:16" s="81" customFormat="1" x14ac:dyDescent="0.2">
      <c r="A204" s="121"/>
      <c r="B204" s="121"/>
      <c r="C204" s="121"/>
      <c r="D204" s="121"/>
      <c r="E204" s="121"/>
      <c r="F204" s="121"/>
      <c r="G204" s="121"/>
      <c r="H204" s="122"/>
      <c r="I204" s="125">
        <v>32</v>
      </c>
      <c r="J204" s="130" t="s">
        <v>41</v>
      </c>
      <c r="K204" s="123">
        <f>SUM(K205)</f>
        <v>6000</v>
      </c>
      <c r="L204" s="123">
        <v>200000</v>
      </c>
      <c r="M204" s="123">
        <v>0</v>
      </c>
      <c r="N204" s="310">
        <f>AVERAGE(L204/K204)*100</f>
        <v>3333.3333333333335</v>
      </c>
      <c r="O204" s="311">
        <f>AVERAGE(M204/L204)*100</f>
        <v>0</v>
      </c>
      <c r="P204" s="257"/>
    </row>
    <row r="205" spans="1:16" s="81" customFormat="1" x14ac:dyDescent="0.2">
      <c r="A205" s="121">
        <v>1</v>
      </c>
      <c r="B205" s="121"/>
      <c r="C205" s="121"/>
      <c r="D205" s="121"/>
      <c r="E205" s="121"/>
      <c r="F205" s="121"/>
      <c r="G205" s="121"/>
      <c r="H205" s="122"/>
      <c r="I205" s="125">
        <v>323</v>
      </c>
      <c r="J205" s="123" t="s">
        <v>44</v>
      </c>
      <c r="K205" s="117">
        <v>6000</v>
      </c>
      <c r="L205" s="117"/>
      <c r="M205" s="117"/>
      <c r="N205" s="314"/>
      <c r="O205" s="312"/>
      <c r="P205" s="257"/>
    </row>
    <row r="206" spans="1:16" s="81" customFormat="1" ht="12.75" customHeight="1" x14ac:dyDescent="0.2">
      <c r="A206" s="154">
        <v>1</v>
      </c>
      <c r="B206" s="154"/>
      <c r="C206" s="154"/>
      <c r="D206" s="154"/>
      <c r="E206" s="154"/>
      <c r="F206" s="154"/>
      <c r="G206" s="154" t="s">
        <v>91</v>
      </c>
      <c r="H206" s="166" t="s">
        <v>580</v>
      </c>
      <c r="I206" s="166" t="s">
        <v>502</v>
      </c>
      <c r="J206" s="156" t="s">
        <v>501</v>
      </c>
      <c r="K206" s="157">
        <f>SUM(K207)</f>
        <v>212000</v>
      </c>
      <c r="L206" s="157">
        <f t="shared" ref="L206:M206" si="97">SUM(L207)</f>
        <v>0</v>
      </c>
      <c r="M206" s="157">
        <f t="shared" si="97"/>
        <v>0</v>
      </c>
      <c r="N206" s="308">
        <f>AVERAGE(L206/K206)*100</f>
        <v>0</v>
      </c>
      <c r="O206" s="309">
        <v>0</v>
      </c>
      <c r="P206" s="257"/>
    </row>
    <row r="207" spans="1:16" s="81" customFormat="1" ht="12.75" customHeight="1" x14ac:dyDescent="0.2">
      <c r="A207" s="121"/>
      <c r="B207" s="121"/>
      <c r="C207" s="121"/>
      <c r="D207" s="121"/>
      <c r="E207" s="121"/>
      <c r="F207" s="121"/>
      <c r="G207" s="121"/>
      <c r="H207" s="132"/>
      <c r="I207" s="125">
        <v>32</v>
      </c>
      <c r="J207" s="130" t="s">
        <v>41</v>
      </c>
      <c r="K207" s="123">
        <f>SUM(K208)</f>
        <v>212000</v>
      </c>
      <c r="L207" s="123">
        <v>0</v>
      </c>
      <c r="M207" s="123">
        <v>0</v>
      </c>
      <c r="N207" s="310">
        <f>AVERAGE(L207/K207)*100</f>
        <v>0</v>
      </c>
      <c r="O207" s="311">
        <v>0</v>
      </c>
      <c r="P207" s="257"/>
    </row>
    <row r="208" spans="1:16" s="81" customFormat="1" ht="12.75" customHeight="1" x14ac:dyDescent="0.2">
      <c r="A208" s="121">
        <v>1</v>
      </c>
      <c r="B208" s="121"/>
      <c r="C208" s="121"/>
      <c r="D208" s="121"/>
      <c r="E208" s="121"/>
      <c r="F208" s="121"/>
      <c r="G208" s="121"/>
      <c r="H208" s="132"/>
      <c r="I208" s="125">
        <v>323</v>
      </c>
      <c r="J208" s="123" t="s">
        <v>44</v>
      </c>
      <c r="K208" s="123">
        <v>212000</v>
      </c>
      <c r="L208" s="123"/>
      <c r="M208" s="123"/>
      <c r="N208" s="310"/>
      <c r="O208" s="311"/>
      <c r="P208" s="257"/>
    </row>
    <row r="209" spans="1:16" s="81" customFormat="1" ht="12.75" customHeight="1" x14ac:dyDescent="0.2">
      <c r="A209" s="154">
        <v>1</v>
      </c>
      <c r="B209" s="154"/>
      <c r="C209" s="154"/>
      <c r="D209" s="154"/>
      <c r="E209" s="154"/>
      <c r="F209" s="154"/>
      <c r="G209" s="154" t="s">
        <v>91</v>
      </c>
      <c r="H209" s="166" t="s">
        <v>580</v>
      </c>
      <c r="I209" s="166" t="s">
        <v>505</v>
      </c>
      <c r="J209" s="156" t="s">
        <v>503</v>
      </c>
      <c r="K209" s="157">
        <f>SUM(K210)</f>
        <v>831000</v>
      </c>
      <c r="L209" s="157">
        <f t="shared" ref="L209:M209" si="98">SUM(L210)</f>
        <v>0</v>
      </c>
      <c r="M209" s="157">
        <f t="shared" si="98"/>
        <v>0</v>
      </c>
      <c r="N209" s="308">
        <f>AVERAGE(L209/K209)*100</f>
        <v>0</v>
      </c>
      <c r="O209" s="309">
        <v>0</v>
      </c>
      <c r="P209" s="257"/>
    </row>
    <row r="210" spans="1:16" s="81" customFormat="1" ht="12.75" customHeight="1" x14ac:dyDescent="0.2">
      <c r="A210" s="121"/>
      <c r="B210" s="121"/>
      <c r="C210" s="121"/>
      <c r="D210" s="121"/>
      <c r="E210" s="121"/>
      <c r="F210" s="121"/>
      <c r="G210" s="121"/>
      <c r="H210" s="132"/>
      <c r="I210" s="125">
        <v>32</v>
      </c>
      <c r="J210" s="130" t="s">
        <v>41</v>
      </c>
      <c r="K210" s="123">
        <f>SUM(K211)</f>
        <v>831000</v>
      </c>
      <c r="L210" s="123">
        <v>0</v>
      </c>
      <c r="M210" s="123">
        <v>0</v>
      </c>
      <c r="N210" s="310">
        <f>AVERAGE(L210/K210)*100</f>
        <v>0</v>
      </c>
      <c r="O210" s="311">
        <v>0</v>
      </c>
      <c r="P210" s="257"/>
    </row>
    <row r="211" spans="1:16" s="81" customFormat="1" ht="12.75" customHeight="1" x14ac:dyDescent="0.2">
      <c r="A211" s="121">
        <v>1</v>
      </c>
      <c r="B211" s="121"/>
      <c r="C211" s="121"/>
      <c r="D211" s="121"/>
      <c r="E211" s="121"/>
      <c r="F211" s="121"/>
      <c r="G211" s="121"/>
      <c r="H211" s="132"/>
      <c r="I211" s="125">
        <v>323</v>
      </c>
      <c r="J211" s="123" t="s">
        <v>44</v>
      </c>
      <c r="K211" s="123">
        <v>831000</v>
      </c>
      <c r="L211" s="123"/>
      <c r="M211" s="123"/>
      <c r="N211" s="310"/>
      <c r="O211" s="311"/>
      <c r="P211" s="257"/>
    </row>
    <row r="212" spans="1:16" s="108" customFormat="1" ht="27" customHeight="1" x14ac:dyDescent="0.2">
      <c r="A212" s="168">
        <v>1</v>
      </c>
      <c r="B212" s="168"/>
      <c r="C212" s="168"/>
      <c r="D212" s="168"/>
      <c r="E212" s="168"/>
      <c r="F212" s="168"/>
      <c r="G212" s="168" t="s">
        <v>91</v>
      </c>
      <c r="H212" s="169" t="s">
        <v>580</v>
      </c>
      <c r="I212" s="169" t="s">
        <v>498</v>
      </c>
      <c r="J212" s="170" t="s">
        <v>506</v>
      </c>
      <c r="K212" s="171">
        <f>SUM(K213)</f>
        <v>105000</v>
      </c>
      <c r="L212" s="171">
        <f>SUM(L213)</f>
        <v>0</v>
      </c>
      <c r="M212" s="171">
        <f>SUM(M213)</f>
        <v>0</v>
      </c>
      <c r="N212" s="317">
        <f>AVERAGE(L212/K212)*100</f>
        <v>0</v>
      </c>
      <c r="O212" s="318">
        <v>0</v>
      </c>
      <c r="P212" s="271"/>
    </row>
    <row r="213" spans="1:16" s="81" customFormat="1" ht="12.75" customHeight="1" x14ac:dyDescent="0.2">
      <c r="A213" s="121"/>
      <c r="B213" s="121"/>
      <c r="C213" s="121"/>
      <c r="D213" s="121"/>
      <c r="E213" s="121"/>
      <c r="F213" s="121"/>
      <c r="G213" s="121"/>
      <c r="H213" s="132"/>
      <c r="I213" s="125">
        <v>32</v>
      </c>
      <c r="J213" s="130" t="s">
        <v>41</v>
      </c>
      <c r="K213" s="123">
        <f>SUM(K214)</f>
        <v>105000</v>
      </c>
      <c r="L213" s="81">
        <v>0</v>
      </c>
      <c r="M213" s="81">
        <v>0</v>
      </c>
      <c r="N213" s="310">
        <f>AVERAGE(L213/K213)*100</f>
        <v>0</v>
      </c>
      <c r="O213" s="311">
        <v>0</v>
      </c>
      <c r="P213" s="257"/>
    </row>
    <row r="214" spans="1:16" s="81" customFormat="1" ht="12.75" customHeight="1" x14ac:dyDescent="0.2">
      <c r="A214" s="121">
        <v>1</v>
      </c>
      <c r="B214" s="121"/>
      <c r="C214" s="121"/>
      <c r="D214" s="121"/>
      <c r="E214" s="121"/>
      <c r="F214" s="121"/>
      <c r="G214" s="121"/>
      <c r="H214" s="132"/>
      <c r="I214" s="125">
        <v>323</v>
      </c>
      <c r="J214" s="123" t="s">
        <v>44</v>
      </c>
      <c r="K214" s="123">
        <v>105000</v>
      </c>
      <c r="L214" s="123"/>
      <c r="M214" s="123"/>
      <c r="N214" s="310"/>
      <c r="O214" s="311"/>
      <c r="P214" s="257"/>
    </row>
    <row r="215" spans="1:16" s="81" customFormat="1" ht="12.75" customHeight="1" x14ac:dyDescent="0.2">
      <c r="A215" s="154">
        <v>1</v>
      </c>
      <c r="B215" s="154"/>
      <c r="C215" s="154"/>
      <c r="D215" s="154"/>
      <c r="E215" s="154"/>
      <c r="F215" s="154"/>
      <c r="G215" s="154" t="s">
        <v>91</v>
      </c>
      <c r="H215" s="166" t="s">
        <v>580</v>
      </c>
      <c r="I215" s="166" t="s">
        <v>510</v>
      </c>
      <c r="J215" s="156" t="s">
        <v>507</v>
      </c>
      <c r="K215" s="157">
        <f>SUM(K216)</f>
        <v>265000</v>
      </c>
      <c r="L215" s="157">
        <f>SUM(L216)</f>
        <v>250000</v>
      </c>
      <c r="M215" s="157">
        <f>SUM(M216)</f>
        <v>250000</v>
      </c>
      <c r="N215" s="308">
        <f>AVERAGE(L215/K215)*100</f>
        <v>94.339622641509436</v>
      </c>
      <c r="O215" s="309">
        <f>AVERAGE(M215/L215)*100</f>
        <v>100</v>
      </c>
      <c r="P215" s="257"/>
    </row>
    <row r="216" spans="1:16" s="81" customFormat="1" ht="12.75" customHeight="1" x14ac:dyDescent="0.2">
      <c r="A216" s="121"/>
      <c r="B216" s="121"/>
      <c r="C216" s="121"/>
      <c r="D216" s="121"/>
      <c r="E216" s="121"/>
      <c r="F216" s="121"/>
      <c r="G216" s="121"/>
      <c r="H216" s="132"/>
      <c r="I216" s="125">
        <v>32</v>
      </c>
      <c r="J216" s="130" t="s">
        <v>41</v>
      </c>
      <c r="K216" s="123">
        <f>SUM(K217)</f>
        <v>265000</v>
      </c>
      <c r="L216" s="123">
        <v>250000</v>
      </c>
      <c r="M216" s="123">
        <v>250000</v>
      </c>
      <c r="N216" s="310">
        <f>AVERAGE(L216/K216)*100</f>
        <v>94.339622641509436</v>
      </c>
      <c r="O216" s="311">
        <f>AVERAGE(M216/L216)*100</f>
        <v>100</v>
      </c>
      <c r="P216" s="257"/>
    </row>
    <row r="217" spans="1:16" s="81" customFormat="1" ht="12.75" customHeight="1" x14ac:dyDescent="0.2">
      <c r="A217" s="121">
        <v>1</v>
      </c>
      <c r="B217" s="121"/>
      <c r="C217" s="121"/>
      <c r="D217" s="121"/>
      <c r="E217" s="121"/>
      <c r="F217" s="121"/>
      <c r="G217" s="121"/>
      <c r="H217" s="132"/>
      <c r="I217" s="125">
        <v>323</v>
      </c>
      <c r="J217" s="123" t="s">
        <v>44</v>
      </c>
      <c r="K217" s="123">
        <v>265000</v>
      </c>
      <c r="L217" s="123"/>
      <c r="M217" s="123"/>
      <c r="N217" s="310"/>
      <c r="O217" s="311"/>
      <c r="P217" s="257"/>
    </row>
    <row r="218" spans="1:16" s="108" customFormat="1" ht="27.75" customHeight="1" x14ac:dyDescent="0.2">
      <c r="A218" s="168">
        <v>1</v>
      </c>
      <c r="B218" s="168"/>
      <c r="C218" s="168"/>
      <c r="D218" s="168"/>
      <c r="E218" s="168"/>
      <c r="F218" s="168"/>
      <c r="G218" s="168" t="s">
        <v>91</v>
      </c>
      <c r="H218" s="169" t="s">
        <v>580</v>
      </c>
      <c r="I218" s="169" t="s">
        <v>589</v>
      </c>
      <c r="J218" s="170" t="s">
        <v>528</v>
      </c>
      <c r="K218" s="171">
        <f>SUM(K219)</f>
        <v>6000</v>
      </c>
      <c r="L218" s="171">
        <f>SUM(L219)</f>
        <v>200000</v>
      </c>
      <c r="M218" s="171">
        <f>SUM(M219)</f>
        <v>0</v>
      </c>
      <c r="N218" s="317">
        <f>AVERAGE(L218/K218)*100</f>
        <v>3333.3333333333335</v>
      </c>
      <c r="O218" s="318">
        <f>AVERAGE(M218/L218)*100</f>
        <v>0</v>
      </c>
      <c r="P218" s="271"/>
    </row>
    <row r="219" spans="1:16" s="81" customFormat="1" x14ac:dyDescent="0.2">
      <c r="A219" s="121"/>
      <c r="B219" s="121"/>
      <c r="C219" s="121"/>
      <c r="D219" s="121"/>
      <c r="E219" s="121"/>
      <c r="F219" s="121"/>
      <c r="G219" s="121"/>
      <c r="H219" s="122"/>
      <c r="I219" s="125">
        <v>32</v>
      </c>
      <c r="J219" s="130" t="s">
        <v>41</v>
      </c>
      <c r="K219" s="123">
        <f>SUM(K220)</f>
        <v>6000</v>
      </c>
      <c r="L219" s="123">
        <v>200000</v>
      </c>
      <c r="M219" s="123">
        <v>0</v>
      </c>
      <c r="N219" s="310">
        <f>AVERAGE(L219/K219)*100</f>
        <v>3333.3333333333335</v>
      </c>
      <c r="O219" s="311">
        <f>AVERAGE(M219/L219)*100</f>
        <v>0</v>
      </c>
      <c r="P219" s="257"/>
    </row>
    <row r="220" spans="1:16" s="81" customFormat="1" x14ac:dyDescent="0.2">
      <c r="A220" s="121">
        <v>1</v>
      </c>
      <c r="B220" s="121"/>
      <c r="C220" s="121"/>
      <c r="D220" s="121"/>
      <c r="E220" s="121"/>
      <c r="F220" s="121"/>
      <c r="G220" s="121"/>
      <c r="H220" s="122"/>
      <c r="I220" s="125">
        <v>323</v>
      </c>
      <c r="J220" s="123" t="s">
        <v>44</v>
      </c>
      <c r="K220" s="117">
        <v>6000</v>
      </c>
      <c r="L220" s="117"/>
      <c r="M220" s="117"/>
      <c r="N220" s="314"/>
      <c r="O220" s="312"/>
      <c r="P220" s="257"/>
    </row>
    <row r="221" spans="1:16" s="81" customFormat="1" x14ac:dyDescent="0.2">
      <c r="A221" s="179">
        <v>1</v>
      </c>
      <c r="B221" s="172"/>
      <c r="C221" s="172"/>
      <c r="D221" s="172">
        <v>4</v>
      </c>
      <c r="E221" s="172"/>
      <c r="F221" s="172">
        <v>6</v>
      </c>
      <c r="G221" s="172" t="s">
        <v>91</v>
      </c>
      <c r="H221" s="173"/>
      <c r="I221" s="178" t="s">
        <v>136</v>
      </c>
      <c r="J221" s="175" t="s">
        <v>263</v>
      </c>
      <c r="K221" s="176">
        <f>SUM(K222+K225+K228+K231)</f>
        <v>480000</v>
      </c>
      <c r="L221" s="176">
        <f t="shared" ref="L221:M221" si="99">SUM(L222+L225+L228+L231)</f>
        <v>1050000</v>
      </c>
      <c r="M221" s="176">
        <f t="shared" si="99"/>
        <v>550000</v>
      </c>
      <c r="N221" s="306">
        <f>AVERAGE(L221/K221)*100</f>
        <v>218.75</v>
      </c>
      <c r="O221" s="307">
        <v>0</v>
      </c>
      <c r="P221" s="257"/>
    </row>
    <row r="222" spans="1:16" s="81" customFormat="1" x14ac:dyDescent="0.2">
      <c r="A222" s="154"/>
      <c r="B222" s="154"/>
      <c r="C222" s="154"/>
      <c r="D222" s="154"/>
      <c r="E222" s="154"/>
      <c r="F222" s="154">
        <v>6</v>
      </c>
      <c r="G222" s="154" t="s">
        <v>91</v>
      </c>
      <c r="H222" s="166" t="s">
        <v>120</v>
      </c>
      <c r="I222" s="166" t="s">
        <v>516</v>
      </c>
      <c r="J222" s="156" t="s">
        <v>517</v>
      </c>
      <c r="K222" s="157">
        <f>SUM(K223)</f>
        <v>10000</v>
      </c>
      <c r="L222" s="157">
        <f t="shared" ref="L222:M222" si="100">SUM(L223)</f>
        <v>500000</v>
      </c>
      <c r="M222" s="157">
        <f t="shared" si="100"/>
        <v>0</v>
      </c>
      <c r="N222" s="308">
        <f>AVERAGE(L222/K222)*100</f>
        <v>5000</v>
      </c>
      <c r="O222" s="309">
        <f>AVERAGE(M222/L222)*100</f>
        <v>0</v>
      </c>
      <c r="P222" s="257"/>
    </row>
    <row r="223" spans="1:16" s="81" customFormat="1" x14ac:dyDescent="0.2">
      <c r="A223" s="121"/>
      <c r="B223" s="121"/>
      <c r="C223" s="121"/>
      <c r="D223" s="121"/>
      <c r="E223" s="121"/>
      <c r="F223" s="121"/>
      <c r="G223" s="121"/>
      <c r="H223" s="122"/>
      <c r="I223" s="125">
        <v>42</v>
      </c>
      <c r="J223" s="130" t="s">
        <v>59</v>
      </c>
      <c r="K223" s="123">
        <f>SUM(K224)</f>
        <v>10000</v>
      </c>
      <c r="L223" s="123">
        <v>500000</v>
      </c>
      <c r="M223" s="123">
        <v>0</v>
      </c>
      <c r="N223" s="310">
        <f>AVERAGE(L223/K223)*100</f>
        <v>5000</v>
      </c>
      <c r="O223" s="311">
        <f>AVERAGE(M223/L223)*100</f>
        <v>0</v>
      </c>
      <c r="P223" s="257"/>
    </row>
    <row r="224" spans="1:16" s="81" customFormat="1" x14ac:dyDescent="0.2">
      <c r="A224" s="121"/>
      <c r="B224" s="121"/>
      <c r="C224" s="121"/>
      <c r="D224" s="121"/>
      <c r="E224" s="121"/>
      <c r="F224" s="121">
        <v>6</v>
      </c>
      <c r="G224" s="121"/>
      <c r="H224" s="122"/>
      <c r="I224" s="125">
        <v>426</v>
      </c>
      <c r="J224" s="134" t="s">
        <v>450</v>
      </c>
      <c r="K224" s="117">
        <v>10000</v>
      </c>
      <c r="L224" s="117"/>
      <c r="M224" s="117"/>
      <c r="N224" s="314"/>
      <c r="O224" s="312"/>
      <c r="P224" s="257"/>
    </row>
    <row r="225" spans="1:20" s="108" customFormat="1" ht="27" customHeight="1" x14ac:dyDescent="0.2">
      <c r="A225" s="168"/>
      <c r="B225" s="168"/>
      <c r="C225" s="168"/>
      <c r="D225" s="168"/>
      <c r="E225" s="168"/>
      <c r="F225" s="168">
        <v>6</v>
      </c>
      <c r="G225" s="168" t="s">
        <v>91</v>
      </c>
      <c r="H225" s="169" t="s">
        <v>120</v>
      </c>
      <c r="I225" s="169" t="s">
        <v>519</v>
      </c>
      <c r="J225" s="170" t="s">
        <v>518</v>
      </c>
      <c r="K225" s="171">
        <f>SUM(K226)</f>
        <v>20000</v>
      </c>
      <c r="L225" s="171">
        <f t="shared" ref="L225:M225" si="101">SUM(L226)</f>
        <v>100000</v>
      </c>
      <c r="M225" s="171">
        <f t="shared" si="101"/>
        <v>100000</v>
      </c>
      <c r="N225" s="317">
        <f>AVERAGE(L225/K225)*100</f>
        <v>500</v>
      </c>
      <c r="O225" s="318">
        <f>AVERAGE(M225/L225)*100</f>
        <v>100</v>
      </c>
      <c r="P225" s="271"/>
    </row>
    <row r="226" spans="1:20" s="81" customFormat="1" x14ac:dyDescent="0.2">
      <c r="A226" s="121"/>
      <c r="B226" s="121"/>
      <c r="C226" s="121"/>
      <c r="D226" s="121"/>
      <c r="E226" s="121"/>
      <c r="F226" s="121"/>
      <c r="G226" s="121"/>
      <c r="H226" s="122"/>
      <c r="I226" s="125">
        <v>42</v>
      </c>
      <c r="J226" s="130" t="s">
        <v>59</v>
      </c>
      <c r="K226" s="123">
        <f>SUM(K227)</f>
        <v>20000</v>
      </c>
      <c r="L226" s="123">
        <v>100000</v>
      </c>
      <c r="M226" s="123">
        <v>100000</v>
      </c>
      <c r="N226" s="310">
        <f>AVERAGE(L226/K226)*100</f>
        <v>500</v>
      </c>
      <c r="O226" s="311">
        <f>AVERAGE(M226/L226)*100</f>
        <v>100</v>
      </c>
      <c r="P226" s="257"/>
    </row>
    <row r="227" spans="1:20" s="81" customFormat="1" x14ac:dyDescent="0.2">
      <c r="A227" s="121"/>
      <c r="B227" s="121"/>
      <c r="C227" s="121"/>
      <c r="D227" s="121"/>
      <c r="E227" s="121"/>
      <c r="F227" s="121">
        <v>6</v>
      </c>
      <c r="G227" s="121"/>
      <c r="H227" s="122"/>
      <c r="I227" s="125">
        <v>426</v>
      </c>
      <c r="J227" s="134" t="s">
        <v>450</v>
      </c>
      <c r="K227" s="117">
        <v>20000</v>
      </c>
      <c r="L227" s="117"/>
      <c r="M227" s="117"/>
      <c r="N227" s="314"/>
      <c r="O227" s="312"/>
      <c r="P227" s="257"/>
    </row>
    <row r="228" spans="1:20" s="81" customFormat="1" x14ac:dyDescent="0.2">
      <c r="A228" s="154">
        <v>1</v>
      </c>
      <c r="B228" s="154"/>
      <c r="C228" s="154"/>
      <c r="D228" s="154"/>
      <c r="E228" s="154"/>
      <c r="F228" s="154"/>
      <c r="G228" s="154" t="s">
        <v>91</v>
      </c>
      <c r="H228" s="166" t="s">
        <v>120</v>
      </c>
      <c r="I228" s="166" t="s">
        <v>264</v>
      </c>
      <c r="J228" s="156" t="s">
        <v>265</v>
      </c>
      <c r="K228" s="157">
        <f>SUM(K229)</f>
        <v>100000</v>
      </c>
      <c r="L228" s="157">
        <f t="shared" ref="L228:M228" si="102">SUM(L229)</f>
        <v>100000</v>
      </c>
      <c r="M228" s="157">
        <f t="shared" si="102"/>
        <v>100000</v>
      </c>
      <c r="N228" s="308">
        <f>AVERAGE(L228/K228)*100</f>
        <v>100</v>
      </c>
      <c r="O228" s="309">
        <f>AVERAGE(M228/L228)*100</f>
        <v>100</v>
      </c>
      <c r="P228" s="257"/>
    </row>
    <row r="229" spans="1:20" s="81" customFormat="1" x14ac:dyDescent="0.2">
      <c r="A229" s="121"/>
      <c r="B229" s="121"/>
      <c r="C229" s="121"/>
      <c r="D229" s="121"/>
      <c r="E229" s="121"/>
      <c r="F229" s="121"/>
      <c r="G229" s="121"/>
      <c r="H229" s="122"/>
      <c r="I229" s="125">
        <v>32</v>
      </c>
      <c r="J229" s="130" t="s">
        <v>41</v>
      </c>
      <c r="K229" s="123">
        <f>SUM(K230)</f>
        <v>100000</v>
      </c>
      <c r="L229" s="123">
        <v>100000</v>
      </c>
      <c r="M229" s="123">
        <v>100000</v>
      </c>
      <c r="N229" s="310">
        <f>AVERAGE(L229/K229)*100</f>
        <v>100</v>
      </c>
      <c r="O229" s="311">
        <f>AVERAGE(M229/L229)*100</f>
        <v>100</v>
      </c>
      <c r="P229" s="257"/>
    </row>
    <row r="230" spans="1:20" s="81" customFormat="1" ht="15" customHeight="1" x14ac:dyDescent="0.2">
      <c r="A230" s="121">
        <v>1</v>
      </c>
      <c r="B230" s="121"/>
      <c r="C230" s="121"/>
      <c r="D230" s="121"/>
      <c r="E230" s="121"/>
      <c r="F230" s="121"/>
      <c r="G230" s="121"/>
      <c r="H230" s="122"/>
      <c r="I230" s="125">
        <v>323</v>
      </c>
      <c r="J230" s="123" t="s">
        <v>44</v>
      </c>
      <c r="K230" s="117">
        <v>100000</v>
      </c>
      <c r="L230" s="117"/>
      <c r="M230" s="117"/>
      <c r="N230" s="314"/>
      <c r="O230" s="312"/>
      <c r="P230" s="288"/>
      <c r="Q230" s="105"/>
      <c r="R230" s="124"/>
    </row>
    <row r="231" spans="1:20" s="81" customFormat="1" x14ac:dyDescent="0.2">
      <c r="A231" s="154">
        <v>1</v>
      </c>
      <c r="B231" s="154"/>
      <c r="C231" s="154"/>
      <c r="D231" s="154">
        <v>4</v>
      </c>
      <c r="E231" s="154" t="s">
        <v>91</v>
      </c>
      <c r="F231" s="154" t="s">
        <v>91</v>
      </c>
      <c r="G231" s="154" t="s">
        <v>91</v>
      </c>
      <c r="H231" s="166" t="s">
        <v>120</v>
      </c>
      <c r="I231" s="166" t="s">
        <v>266</v>
      </c>
      <c r="J231" s="156" t="s">
        <v>267</v>
      </c>
      <c r="K231" s="157">
        <f>SUM(K232)</f>
        <v>350000</v>
      </c>
      <c r="L231" s="157">
        <f t="shared" ref="L231:M231" si="103">SUM(L232)</f>
        <v>350000</v>
      </c>
      <c r="M231" s="157">
        <f t="shared" si="103"/>
        <v>350000</v>
      </c>
      <c r="N231" s="308">
        <f>AVERAGE(L231/K231)*100</f>
        <v>100</v>
      </c>
      <c r="O231" s="309">
        <f>AVERAGE(M231/L231)*100</f>
        <v>100</v>
      </c>
      <c r="P231" s="257"/>
    </row>
    <row r="232" spans="1:20" s="81" customFormat="1" x14ac:dyDescent="0.2">
      <c r="A232" s="121"/>
      <c r="B232" s="121"/>
      <c r="C232" s="121"/>
      <c r="D232" s="121"/>
      <c r="E232" s="121"/>
      <c r="F232" s="121"/>
      <c r="G232" s="121"/>
      <c r="H232" s="122"/>
      <c r="I232" s="125">
        <v>32</v>
      </c>
      <c r="J232" s="130" t="s">
        <v>41</v>
      </c>
      <c r="K232" s="123">
        <f>SUM(K233)</f>
        <v>350000</v>
      </c>
      <c r="L232" s="123">
        <v>350000</v>
      </c>
      <c r="M232" s="123">
        <v>350000</v>
      </c>
      <c r="N232" s="310">
        <f>AVERAGE(L232/K232)*100</f>
        <v>100</v>
      </c>
      <c r="O232" s="311">
        <f>AVERAGE(M232/L232)*100</f>
        <v>100</v>
      </c>
      <c r="P232" s="257"/>
    </row>
    <row r="233" spans="1:20" s="81" customFormat="1" x14ac:dyDescent="0.2">
      <c r="A233" s="121">
        <v>1</v>
      </c>
      <c r="B233" s="121"/>
      <c r="C233" s="121"/>
      <c r="D233" s="121">
        <v>4</v>
      </c>
      <c r="E233" s="121"/>
      <c r="F233" s="121"/>
      <c r="G233" s="121"/>
      <c r="H233" s="122"/>
      <c r="I233" s="125">
        <v>323</v>
      </c>
      <c r="J233" s="123" t="s">
        <v>44</v>
      </c>
      <c r="K233" s="117">
        <v>350000</v>
      </c>
      <c r="L233" s="117"/>
      <c r="M233" s="117"/>
      <c r="N233" s="314"/>
      <c r="O233" s="312"/>
      <c r="P233" s="257"/>
    </row>
    <row r="234" spans="1:20" s="81" customFormat="1" x14ac:dyDescent="0.2">
      <c r="A234" s="179">
        <v>1</v>
      </c>
      <c r="B234" s="172"/>
      <c r="C234" s="172"/>
      <c r="D234" s="172">
        <v>4</v>
      </c>
      <c r="E234" s="172" t="s">
        <v>91</v>
      </c>
      <c r="F234" s="172">
        <v>6</v>
      </c>
      <c r="G234" s="172" t="s">
        <v>91</v>
      </c>
      <c r="H234" s="173"/>
      <c r="I234" s="178" t="s">
        <v>161</v>
      </c>
      <c r="J234" s="175" t="s">
        <v>268</v>
      </c>
      <c r="K234" s="176">
        <f>SUM(K235+K238+K241+K244)</f>
        <v>204000</v>
      </c>
      <c r="L234" s="176">
        <f t="shared" ref="L234:M234" si="104">SUM(L235+L238+L241+L244)</f>
        <v>450000</v>
      </c>
      <c r="M234" s="176">
        <f t="shared" si="104"/>
        <v>450000</v>
      </c>
      <c r="N234" s="306">
        <f t="shared" ref="N234:O236" si="105">AVERAGE(L234/K234)*100</f>
        <v>220.58823529411765</v>
      </c>
      <c r="O234" s="307">
        <f t="shared" si="105"/>
        <v>100</v>
      </c>
      <c r="P234" s="257"/>
    </row>
    <row r="235" spans="1:20" s="81" customFormat="1" x14ac:dyDescent="0.2">
      <c r="A235" s="154">
        <v>1</v>
      </c>
      <c r="B235" s="154"/>
      <c r="C235" s="154"/>
      <c r="D235" s="154"/>
      <c r="E235" s="154" t="s">
        <v>91</v>
      </c>
      <c r="F235" s="154">
        <v>6</v>
      </c>
      <c r="G235" s="154" t="s">
        <v>91</v>
      </c>
      <c r="H235" s="166" t="s">
        <v>443</v>
      </c>
      <c r="I235" s="166" t="s">
        <v>269</v>
      </c>
      <c r="J235" s="156" t="s">
        <v>270</v>
      </c>
      <c r="K235" s="157">
        <f>SUM(K236)</f>
        <v>50000</v>
      </c>
      <c r="L235" s="157">
        <f t="shared" ref="L235:M235" si="106">SUM(L236)</f>
        <v>100000</v>
      </c>
      <c r="M235" s="157">
        <f t="shared" si="106"/>
        <v>100000</v>
      </c>
      <c r="N235" s="308">
        <f t="shared" si="105"/>
        <v>200</v>
      </c>
      <c r="O235" s="309">
        <f t="shared" si="105"/>
        <v>100</v>
      </c>
      <c r="P235" s="257"/>
    </row>
    <row r="236" spans="1:20" s="81" customFormat="1" x14ac:dyDescent="0.2">
      <c r="A236" s="121"/>
      <c r="B236" s="121"/>
      <c r="C236" s="121"/>
      <c r="D236" s="121"/>
      <c r="E236" s="121"/>
      <c r="F236" s="121"/>
      <c r="G236" s="121"/>
      <c r="H236" s="122"/>
      <c r="I236" s="125">
        <v>41</v>
      </c>
      <c r="J236" s="130" t="s">
        <v>454</v>
      </c>
      <c r="K236" s="123">
        <f>SUM(K237)</f>
        <v>50000</v>
      </c>
      <c r="L236" s="123">
        <v>100000</v>
      </c>
      <c r="M236" s="123">
        <v>100000</v>
      </c>
      <c r="N236" s="310">
        <f t="shared" si="105"/>
        <v>200</v>
      </c>
      <c r="O236" s="311">
        <f t="shared" si="105"/>
        <v>100</v>
      </c>
      <c r="P236" s="257"/>
    </row>
    <row r="237" spans="1:20" s="81" customFormat="1" x14ac:dyDescent="0.2">
      <c r="A237" s="121">
        <v>1</v>
      </c>
      <c r="B237" s="121"/>
      <c r="C237" s="121"/>
      <c r="D237" s="121"/>
      <c r="E237" s="121"/>
      <c r="F237" s="121">
        <v>6</v>
      </c>
      <c r="G237" s="121"/>
      <c r="H237" s="122"/>
      <c r="I237" s="125">
        <v>411</v>
      </c>
      <c r="J237" s="130" t="s">
        <v>455</v>
      </c>
      <c r="K237" s="117">
        <v>50000</v>
      </c>
      <c r="L237" s="117"/>
      <c r="M237" s="117"/>
      <c r="N237" s="314"/>
      <c r="O237" s="312"/>
      <c r="P237" s="257"/>
    </row>
    <row r="238" spans="1:20" s="81" customFormat="1" x14ac:dyDescent="0.2">
      <c r="A238" s="154">
        <v>1</v>
      </c>
      <c r="B238" s="154"/>
      <c r="C238" s="154"/>
      <c r="D238" s="154"/>
      <c r="E238" s="154" t="s">
        <v>91</v>
      </c>
      <c r="F238" s="154"/>
      <c r="G238" s="154" t="s">
        <v>91</v>
      </c>
      <c r="H238" s="166" t="s">
        <v>443</v>
      </c>
      <c r="I238" s="166" t="s">
        <v>534</v>
      </c>
      <c r="J238" s="286" t="s">
        <v>598</v>
      </c>
      <c r="K238" s="157">
        <f>SUM(K239)</f>
        <v>22000</v>
      </c>
      <c r="L238" s="157">
        <f t="shared" ref="L238:M238" si="107">SUM(L239)</f>
        <v>200000</v>
      </c>
      <c r="M238" s="157">
        <f t="shared" si="107"/>
        <v>200000</v>
      </c>
      <c r="N238" s="308">
        <f>AVERAGE(L238/K238)*100</f>
        <v>909.09090909090912</v>
      </c>
      <c r="O238" s="309">
        <f>AVERAGE(M238/L238)*100</f>
        <v>100</v>
      </c>
      <c r="P238" s="257"/>
    </row>
    <row r="239" spans="1:20" s="81" customFormat="1" x14ac:dyDescent="0.2">
      <c r="A239" s="121"/>
      <c r="B239" s="121"/>
      <c r="C239" s="121"/>
      <c r="D239" s="121"/>
      <c r="E239" s="121"/>
      <c r="F239" s="121"/>
      <c r="G239" s="121"/>
      <c r="H239" s="122"/>
      <c r="I239" s="125">
        <v>45</v>
      </c>
      <c r="J239" s="130" t="s">
        <v>524</v>
      </c>
      <c r="K239" s="123">
        <f>SUM(K240)</f>
        <v>22000</v>
      </c>
      <c r="L239" s="123">
        <v>200000</v>
      </c>
      <c r="M239" s="123">
        <v>200000</v>
      </c>
      <c r="N239" s="310">
        <f>AVERAGE(L239/K239)*100</f>
        <v>909.09090909090912</v>
      </c>
      <c r="O239" s="311">
        <f>AVERAGE(M239/L239)*100</f>
        <v>100</v>
      </c>
      <c r="P239" s="257"/>
    </row>
    <row r="240" spans="1:20" s="81" customFormat="1" x14ac:dyDescent="0.2">
      <c r="A240" s="121">
        <v>1</v>
      </c>
      <c r="B240" s="121"/>
      <c r="C240" s="121"/>
      <c r="D240" s="121"/>
      <c r="E240" s="121"/>
      <c r="F240" s="121"/>
      <c r="G240" s="121"/>
      <c r="H240" s="122"/>
      <c r="I240" s="125">
        <v>451</v>
      </c>
      <c r="J240" s="134" t="s">
        <v>525</v>
      </c>
      <c r="K240" s="117">
        <v>22000</v>
      </c>
      <c r="L240" s="117"/>
      <c r="M240" s="117"/>
      <c r="N240" s="314"/>
      <c r="O240" s="312"/>
      <c r="P240" s="255"/>
      <c r="Q240" s="287"/>
      <c r="R240" s="124"/>
      <c r="S240" s="124"/>
      <c r="T240" s="124"/>
    </row>
    <row r="241" spans="1:20" s="81" customFormat="1" x14ac:dyDescent="0.2">
      <c r="A241" s="154">
        <v>1</v>
      </c>
      <c r="B241" s="154"/>
      <c r="C241" s="154"/>
      <c r="D241" s="154">
        <v>4</v>
      </c>
      <c r="E241" s="154" t="s">
        <v>91</v>
      </c>
      <c r="F241" s="154" t="s">
        <v>91</v>
      </c>
      <c r="G241" s="154" t="s">
        <v>91</v>
      </c>
      <c r="H241" s="166" t="s">
        <v>443</v>
      </c>
      <c r="I241" s="166" t="s">
        <v>271</v>
      </c>
      <c r="J241" s="156" t="s">
        <v>272</v>
      </c>
      <c r="K241" s="157">
        <f>SUM(K242)</f>
        <v>82000</v>
      </c>
      <c r="L241" s="157">
        <f t="shared" ref="L241:M241" si="108">SUM(L242)</f>
        <v>0</v>
      </c>
      <c r="M241" s="157">
        <f t="shared" si="108"/>
        <v>0</v>
      </c>
      <c r="N241" s="308">
        <f>AVERAGE(L241/K241)*100</f>
        <v>0</v>
      </c>
      <c r="O241" s="309">
        <v>0</v>
      </c>
      <c r="P241" s="257"/>
    </row>
    <row r="242" spans="1:20" s="81" customFormat="1" x14ac:dyDescent="0.2">
      <c r="A242" s="121"/>
      <c r="B242" s="121"/>
      <c r="C242" s="121"/>
      <c r="D242" s="121"/>
      <c r="E242" s="121"/>
      <c r="F242" s="121"/>
      <c r="G242" s="121"/>
      <c r="H242" s="122"/>
      <c r="I242" s="125">
        <v>32</v>
      </c>
      <c r="J242" s="130" t="s">
        <v>41</v>
      </c>
      <c r="K242" s="123">
        <f>SUM(K243)</f>
        <v>82000</v>
      </c>
      <c r="L242" s="123">
        <v>0</v>
      </c>
      <c r="M242" s="123">
        <v>0</v>
      </c>
      <c r="N242" s="310">
        <f>AVERAGE(L242/K242)*100</f>
        <v>0</v>
      </c>
      <c r="O242" s="311">
        <v>0</v>
      </c>
      <c r="R242" s="124"/>
      <c r="S242" s="124"/>
      <c r="T242" s="124"/>
    </row>
    <row r="243" spans="1:20" s="81" customFormat="1" x14ac:dyDescent="0.2">
      <c r="A243" s="121">
        <v>1</v>
      </c>
      <c r="B243" s="121"/>
      <c r="C243" s="121"/>
      <c r="D243" s="121">
        <v>4</v>
      </c>
      <c r="E243" s="121"/>
      <c r="F243" s="121"/>
      <c r="G243" s="121"/>
      <c r="H243" s="122"/>
      <c r="I243" s="125">
        <v>323</v>
      </c>
      <c r="J243" s="123" t="s">
        <v>44</v>
      </c>
      <c r="K243" s="117">
        <v>82000</v>
      </c>
      <c r="L243" s="117"/>
      <c r="M243" s="117"/>
      <c r="N243" s="314"/>
      <c r="O243" s="312"/>
      <c r="P243" s="257"/>
    </row>
    <row r="244" spans="1:20" s="81" customFormat="1" ht="14.25" customHeight="1" x14ac:dyDescent="0.2">
      <c r="A244" s="154">
        <v>1</v>
      </c>
      <c r="B244" s="154"/>
      <c r="C244" s="154"/>
      <c r="D244" s="154"/>
      <c r="E244" s="154"/>
      <c r="F244" s="154"/>
      <c r="G244" s="154" t="s">
        <v>91</v>
      </c>
      <c r="H244" s="166" t="s">
        <v>443</v>
      </c>
      <c r="I244" s="166" t="s">
        <v>262</v>
      </c>
      <c r="J244" s="156" t="s">
        <v>515</v>
      </c>
      <c r="K244" s="157">
        <f>SUM(K245)</f>
        <v>50000</v>
      </c>
      <c r="L244" s="157">
        <f t="shared" ref="L244:M244" si="109">SUM(L245)</f>
        <v>150000</v>
      </c>
      <c r="M244" s="157">
        <f t="shared" si="109"/>
        <v>150000</v>
      </c>
      <c r="N244" s="308">
        <f>AVERAGE(L244/K244)*100</f>
        <v>300</v>
      </c>
      <c r="O244" s="309">
        <f>AVERAGE(M244/L244)*100</f>
        <v>100</v>
      </c>
      <c r="P244" s="257"/>
    </row>
    <row r="245" spans="1:20" s="81" customFormat="1" x14ac:dyDescent="0.2">
      <c r="A245" s="121"/>
      <c r="B245" s="121"/>
      <c r="C245" s="121"/>
      <c r="D245" s="121"/>
      <c r="E245" s="121"/>
      <c r="F245" s="121"/>
      <c r="G245" s="121"/>
      <c r="H245" s="122"/>
      <c r="I245" s="125">
        <v>32</v>
      </c>
      <c r="J245" s="130" t="s">
        <v>41</v>
      </c>
      <c r="K245" s="123">
        <f>SUM(K246)</f>
        <v>50000</v>
      </c>
      <c r="L245" s="123">
        <v>150000</v>
      </c>
      <c r="M245" s="123">
        <v>150000</v>
      </c>
      <c r="N245" s="310">
        <f>AVERAGE(L245/K245)*100</f>
        <v>300</v>
      </c>
      <c r="O245" s="311">
        <f>AVERAGE(M245/L245)*100</f>
        <v>100</v>
      </c>
      <c r="P245" s="257"/>
    </row>
    <row r="246" spans="1:20" s="81" customFormat="1" x14ac:dyDescent="0.2">
      <c r="A246" s="121">
        <v>1</v>
      </c>
      <c r="B246" s="121"/>
      <c r="C246" s="121"/>
      <c r="D246" s="121"/>
      <c r="E246" s="121"/>
      <c r="F246" s="121"/>
      <c r="G246" s="121"/>
      <c r="H246" s="122"/>
      <c r="I246" s="125">
        <v>323</v>
      </c>
      <c r="J246" s="123" t="s">
        <v>44</v>
      </c>
      <c r="K246" s="117">
        <v>50000</v>
      </c>
      <c r="L246" s="117"/>
      <c r="M246" s="117"/>
      <c r="N246" s="314"/>
      <c r="O246" s="312"/>
      <c r="P246" s="252"/>
    </row>
    <row r="247" spans="1:20" s="81" customFormat="1" x14ac:dyDescent="0.2">
      <c r="A247" s="179">
        <v>1</v>
      </c>
      <c r="B247" s="172"/>
      <c r="C247" s="172"/>
      <c r="D247" s="172"/>
      <c r="E247" s="172" t="s">
        <v>91</v>
      </c>
      <c r="F247" s="172" t="s">
        <v>91</v>
      </c>
      <c r="G247" s="172" t="s">
        <v>91</v>
      </c>
      <c r="H247" s="173"/>
      <c r="I247" s="178" t="s">
        <v>146</v>
      </c>
      <c r="J247" s="175" t="s">
        <v>273</v>
      </c>
      <c r="K247" s="176">
        <f>SUM(K248)</f>
        <v>50000</v>
      </c>
      <c r="L247" s="176">
        <f t="shared" ref="L247:M248" si="110">SUM(L248)</f>
        <v>100000</v>
      </c>
      <c r="M247" s="176">
        <f t="shared" si="110"/>
        <v>100000</v>
      </c>
      <c r="N247" s="306">
        <f t="shared" ref="N247:O249" si="111">AVERAGE(L247/K247)*100</f>
        <v>200</v>
      </c>
      <c r="O247" s="307">
        <f t="shared" si="111"/>
        <v>100</v>
      </c>
      <c r="P247" s="257"/>
    </row>
    <row r="248" spans="1:20" s="81" customFormat="1" x14ac:dyDescent="0.2">
      <c r="A248" s="154">
        <v>1</v>
      </c>
      <c r="B248" s="154"/>
      <c r="C248" s="154"/>
      <c r="D248" s="154"/>
      <c r="E248" s="154" t="s">
        <v>91</v>
      </c>
      <c r="F248" s="154" t="s">
        <v>91</v>
      </c>
      <c r="G248" s="154" t="s">
        <v>91</v>
      </c>
      <c r="H248" s="166" t="s">
        <v>127</v>
      </c>
      <c r="I248" s="166" t="s">
        <v>148</v>
      </c>
      <c r="J248" s="156" t="s">
        <v>274</v>
      </c>
      <c r="K248" s="157">
        <f>SUM(K249)</f>
        <v>50000</v>
      </c>
      <c r="L248" s="157">
        <f t="shared" si="110"/>
        <v>100000</v>
      </c>
      <c r="M248" s="157">
        <f t="shared" si="110"/>
        <v>100000</v>
      </c>
      <c r="N248" s="308">
        <f t="shared" si="111"/>
        <v>200</v>
      </c>
      <c r="O248" s="309">
        <f t="shared" si="111"/>
        <v>100</v>
      </c>
      <c r="P248" s="257"/>
    </row>
    <row r="249" spans="1:20" s="81" customFormat="1" x14ac:dyDescent="0.2">
      <c r="A249" s="121"/>
      <c r="B249" s="121"/>
      <c r="C249" s="121"/>
      <c r="D249" s="121"/>
      <c r="E249" s="121"/>
      <c r="F249" s="121"/>
      <c r="G249" s="121"/>
      <c r="H249" s="122"/>
      <c r="I249" s="125">
        <v>42</v>
      </c>
      <c r="J249" s="130" t="s">
        <v>59</v>
      </c>
      <c r="K249" s="123">
        <f>SUM(K250)</f>
        <v>50000</v>
      </c>
      <c r="L249" s="123">
        <v>100000</v>
      </c>
      <c r="M249" s="123">
        <v>100000</v>
      </c>
      <c r="N249" s="310">
        <f t="shared" si="111"/>
        <v>200</v>
      </c>
      <c r="O249" s="311">
        <f t="shared" si="111"/>
        <v>100</v>
      </c>
      <c r="P249" s="257"/>
    </row>
    <row r="250" spans="1:20" s="81" customFormat="1" x14ac:dyDescent="0.2">
      <c r="A250" s="121">
        <v>1</v>
      </c>
      <c r="B250" s="121"/>
      <c r="C250" s="121"/>
      <c r="D250" s="121"/>
      <c r="E250" s="121"/>
      <c r="F250" s="121"/>
      <c r="G250" s="121"/>
      <c r="H250" s="122"/>
      <c r="I250" s="125">
        <v>426</v>
      </c>
      <c r="J250" s="134" t="s">
        <v>450</v>
      </c>
      <c r="K250" s="117">
        <v>50000</v>
      </c>
      <c r="L250" s="117"/>
      <c r="M250" s="117"/>
      <c r="N250" s="314"/>
      <c r="O250" s="312"/>
      <c r="P250" s="257"/>
    </row>
    <row r="251" spans="1:20" s="81" customFormat="1" x14ac:dyDescent="0.2">
      <c r="A251" s="179">
        <v>1</v>
      </c>
      <c r="B251" s="172"/>
      <c r="C251" s="172"/>
      <c r="D251" s="172">
        <v>4</v>
      </c>
      <c r="E251" s="172" t="s">
        <v>91</v>
      </c>
      <c r="F251" s="172" t="s">
        <v>91</v>
      </c>
      <c r="G251" s="172">
        <v>7</v>
      </c>
      <c r="H251" s="173"/>
      <c r="I251" s="178" t="s">
        <v>151</v>
      </c>
      <c r="J251" s="175" t="s">
        <v>275</v>
      </c>
      <c r="K251" s="176">
        <f>SUM(K252+K258+K261+K255+K264+K267+K272+K275)</f>
        <v>13551000</v>
      </c>
      <c r="L251" s="176">
        <f t="shared" ref="L251:M251" si="112">SUM(L252+L258+L261+L255+L264+L267+L272+L275)</f>
        <v>350000</v>
      </c>
      <c r="M251" s="176">
        <f t="shared" si="112"/>
        <v>400000</v>
      </c>
      <c r="N251" s="306">
        <f t="shared" ref="N251:O253" si="113">AVERAGE(L251/K251)*100</f>
        <v>2.5828352151132759</v>
      </c>
      <c r="O251" s="307">
        <f t="shared" si="113"/>
        <v>114.28571428571428</v>
      </c>
      <c r="P251" s="257"/>
    </row>
    <row r="252" spans="1:20" s="81" customFormat="1" x14ac:dyDescent="0.2">
      <c r="A252" s="154">
        <v>1</v>
      </c>
      <c r="B252" s="154"/>
      <c r="C252" s="154"/>
      <c r="D252" s="154">
        <v>4</v>
      </c>
      <c r="E252" s="154" t="s">
        <v>91</v>
      </c>
      <c r="F252" s="154" t="s">
        <v>91</v>
      </c>
      <c r="G252" s="154" t="s">
        <v>91</v>
      </c>
      <c r="H252" s="166" t="s">
        <v>443</v>
      </c>
      <c r="I252" s="166" t="s">
        <v>153</v>
      </c>
      <c r="J252" s="156" t="s">
        <v>276</v>
      </c>
      <c r="K252" s="157">
        <f>SUM(K253)</f>
        <v>630000</v>
      </c>
      <c r="L252" s="157">
        <f t="shared" ref="L252:M252" si="114">SUM(L253)</f>
        <v>50000</v>
      </c>
      <c r="M252" s="157">
        <f t="shared" si="114"/>
        <v>0</v>
      </c>
      <c r="N252" s="308">
        <f t="shared" si="113"/>
        <v>7.9365079365079358</v>
      </c>
      <c r="O252" s="309">
        <f t="shared" si="113"/>
        <v>0</v>
      </c>
      <c r="P252" s="257"/>
      <c r="Q252" s="124"/>
    </row>
    <row r="253" spans="1:20" s="81" customFormat="1" x14ac:dyDescent="0.2">
      <c r="A253" s="121"/>
      <c r="B253" s="121"/>
      <c r="C253" s="121"/>
      <c r="D253" s="121"/>
      <c r="E253" s="121"/>
      <c r="F253" s="121"/>
      <c r="G253" s="121"/>
      <c r="H253" s="132"/>
      <c r="I253" s="125">
        <v>42</v>
      </c>
      <c r="J253" s="130" t="s">
        <v>59</v>
      </c>
      <c r="K253" s="123">
        <f>SUM(K254)</f>
        <v>630000</v>
      </c>
      <c r="L253" s="123">
        <v>50000</v>
      </c>
      <c r="M253" s="123">
        <v>0</v>
      </c>
      <c r="N253" s="310">
        <f t="shared" si="113"/>
        <v>7.9365079365079358</v>
      </c>
      <c r="O253" s="311">
        <f t="shared" si="113"/>
        <v>0</v>
      </c>
      <c r="P253" s="257"/>
      <c r="Q253" s="124"/>
      <c r="R253" s="206"/>
      <c r="T253" s="278"/>
    </row>
    <row r="254" spans="1:20" s="81" customFormat="1" x14ac:dyDescent="0.2">
      <c r="A254" s="121">
        <v>1</v>
      </c>
      <c r="B254" s="121"/>
      <c r="C254" s="121"/>
      <c r="D254" s="121">
        <v>4</v>
      </c>
      <c r="E254" s="121"/>
      <c r="F254" s="121"/>
      <c r="G254" s="121"/>
      <c r="H254" s="122"/>
      <c r="I254" s="125">
        <v>421</v>
      </c>
      <c r="J254" s="130" t="s">
        <v>453</v>
      </c>
      <c r="K254" s="117">
        <v>630000</v>
      </c>
      <c r="L254" s="117"/>
      <c r="M254" s="117"/>
      <c r="N254" s="314"/>
      <c r="O254" s="312"/>
      <c r="P254" s="257"/>
      <c r="Q254" s="124"/>
    </row>
    <row r="255" spans="1:20" s="81" customFormat="1" ht="15" customHeight="1" x14ac:dyDescent="0.2">
      <c r="A255" s="154">
        <v>1</v>
      </c>
      <c r="B255" s="154"/>
      <c r="C255" s="154"/>
      <c r="D255" s="154"/>
      <c r="E255" s="154" t="s">
        <v>91</v>
      </c>
      <c r="F255" s="154" t="s">
        <v>91</v>
      </c>
      <c r="G255" s="154" t="s">
        <v>91</v>
      </c>
      <c r="H255" s="166" t="s">
        <v>580</v>
      </c>
      <c r="I255" s="166" t="s">
        <v>591</v>
      </c>
      <c r="J255" s="156" t="s">
        <v>590</v>
      </c>
      <c r="K255" s="157">
        <f>SUM(K256)</f>
        <v>320000</v>
      </c>
      <c r="L255" s="157">
        <f t="shared" ref="L255:M255" si="115">SUM(L256)</f>
        <v>300000</v>
      </c>
      <c r="M255" s="157">
        <f t="shared" si="115"/>
        <v>400000</v>
      </c>
      <c r="N255" s="308">
        <f>AVERAGE(L255/K255)*100</f>
        <v>93.75</v>
      </c>
      <c r="O255" s="309">
        <f>AVERAGE(M255/L255)*100</f>
        <v>133.33333333333331</v>
      </c>
      <c r="P255" s="279"/>
      <c r="Q255" s="124"/>
      <c r="R255" s="124"/>
      <c r="S255" s="124"/>
    </row>
    <row r="256" spans="1:20" s="81" customFormat="1" x14ac:dyDescent="0.2">
      <c r="A256" s="121"/>
      <c r="B256" s="121"/>
      <c r="C256" s="121"/>
      <c r="D256" s="121"/>
      <c r="E256" s="121"/>
      <c r="F256" s="121"/>
      <c r="G256" s="121"/>
      <c r="H256" s="122"/>
      <c r="I256" s="125">
        <v>42</v>
      </c>
      <c r="J256" s="130" t="s">
        <v>59</v>
      </c>
      <c r="K256" s="123">
        <f>SUM(K257)</f>
        <v>320000</v>
      </c>
      <c r="L256" s="123">
        <v>300000</v>
      </c>
      <c r="M256" s="123">
        <v>400000</v>
      </c>
      <c r="N256" s="310">
        <f>AVERAGE(L256/K256)*100</f>
        <v>93.75</v>
      </c>
      <c r="O256" s="311">
        <f>AVERAGE(M256/L256)*100</f>
        <v>133.33333333333331</v>
      </c>
      <c r="P256" s="257"/>
      <c r="Q256" s="124"/>
    </row>
    <row r="257" spans="1:19" s="81" customFormat="1" x14ac:dyDescent="0.2">
      <c r="A257" s="121">
        <v>1</v>
      </c>
      <c r="B257" s="121"/>
      <c r="C257" s="121"/>
      <c r="D257" s="121"/>
      <c r="E257" s="121"/>
      <c r="F257" s="121"/>
      <c r="G257" s="121"/>
      <c r="H257" s="122"/>
      <c r="I257" s="125">
        <v>421</v>
      </c>
      <c r="J257" s="130" t="s">
        <v>453</v>
      </c>
      <c r="K257" s="117">
        <v>320000</v>
      </c>
      <c r="L257" s="117"/>
      <c r="M257" s="117"/>
      <c r="N257" s="314"/>
      <c r="O257" s="312"/>
      <c r="P257" s="257"/>
      <c r="Q257" s="124"/>
    </row>
    <row r="258" spans="1:19" s="81" customFormat="1" x14ac:dyDescent="0.2">
      <c r="A258" s="154">
        <v>1</v>
      </c>
      <c r="B258" s="154"/>
      <c r="C258" s="154"/>
      <c r="D258" s="154">
        <v>4</v>
      </c>
      <c r="E258" s="154" t="s">
        <v>91</v>
      </c>
      <c r="F258" s="154" t="s">
        <v>91</v>
      </c>
      <c r="G258" s="154">
        <v>7</v>
      </c>
      <c r="H258" s="166" t="s">
        <v>140</v>
      </c>
      <c r="I258" s="166" t="s">
        <v>277</v>
      </c>
      <c r="J258" s="156" t="s">
        <v>278</v>
      </c>
      <c r="K258" s="157">
        <f>SUM(K259)</f>
        <v>8620000</v>
      </c>
      <c r="L258" s="157">
        <f t="shared" ref="L258:M258" si="116">SUM(L259)</f>
        <v>0</v>
      </c>
      <c r="M258" s="157">
        <f t="shared" si="116"/>
        <v>0</v>
      </c>
      <c r="N258" s="308">
        <f>AVERAGE(L258/K258)*100</f>
        <v>0</v>
      </c>
      <c r="O258" s="309">
        <v>0</v>
      </c>
      <c r="P258" s="257"/>
      <c r="Q258" s="124"/>
    </row>
    <row r="259" spans="1:19" s="81" customFormat="1" x14ac:dyDescent="0.2">
      <c r="A259" s="121"/>
      <c r="B259" s="121"/>
      <c r="C259" s="121"/>
      <c r="D259" s="121"/>
      <c r="E259" s="121"/>
      <c r="F259" s="121"/>
      <c r="G259" s="121"/>
      <c r="H259" s="122"/>
      <c r="I259" s="125">
        <v>42</v>
      </c>
      <c r="J259" s="130" t="s">
        <v>59</v>
      </c>
      <c r="K259" s="123">
        <f>SUM(K260)</f>
        <v>8620000</v>
      </c>
      <c r="L259" s="123">
        <v>0</v>
      </c>
      <c r="M259" s="123">
        <v>0</v>
      </c>
      <c r="N259" s="310">
        <f>AVERAGE(L259/K259)*100</f>
        <v>0</v>
      </c>
      <c r="O259" s="311">
        <v>0</v>
      </c>
      <c r="P259" s="257"/>
      <c r="Q259" s="124"/>
    </row>
    <row r="260" spans="1:19" s="81" customFormat="1" x14ac:dyDescent="0.2">
      <c r="A260" s="121">
        <v>1</v>
      </c>
      <c r="B260" s="121"/>
      <c r="C260" s="121"/>
      <c r="D260" s="121">
        <v>4</v>
      </c>
      <c r="E260" s="121"/>
      <c r="F260" s="121"/>
      <c r="G260" s="121">
        <v>7</v>
      </c>
      <c r="H260" s="122"/>
      <c r="I260" s="125">
        <v>421</v>
      </c>
      <c r="J260" s="130" t="s">
        <v>453</v>
      </c>
      <c r="K260" s="126">
        <v>8620000</v>
      </c>
      <c r="L260" s="117"/>
      <c r="M260" s="117"/>
      <c r="N260" s="314"/>
      <c r="O260" s="312"/>
      <c r="P260" s="257"/>
      <c r="Q260" s="124"/>
    </row>
    <row r="261" spans="1:19" s="81" customFormat="1" x14ac:dyDescent="0.2">
      <c r="A261" s="154">
        <v>1</v>
      </c>
      <c r="B261" s="154"/>
      <c r="C261" s="154"/>
      <c r="D261" s="154"/>
      <c r="E261" s="154"/>
      <c r="F261" s="154" t="s">
        <v>91</v>
      </c>
      <c r="G261" s="154" t="s">
        <v>91</v>
      </c>
      <c r="H261" s="166" t="s">
        <v>140</v>
      </c>
      <c r="I261" s="166" t="s">
        <v>279</v>
      </c>
      <c r="J261" s="156" t="s">
        <v>280</v>
      </c>
      <c r="K261" s="157">
        <f>SUM(K262)</f>
        <v>2570000</v>
      </c>
      <c r="L261" s="157">
        <f>SUM(L262)</f>
        <v>0</v>
      </c>
      <c r="M261" s="157">
        <f>SUM(M262)</f>
        <v>0</v>
      </c>
      <c r="N261" s="308">
        <f>AVERAGE(L261/K261)*100</f>
        <v>0</v>
      </c>
      <c r="O261" s="309">
        <v>0</v>
      </c>
      <c r="P261" s="257"/>
      <c r="Q261" s="124"/>
    </row>
    <row r="262" spans="1:19" s="81" customFormat="1" x14ac:dyDescent="0.2">
      <c r="A262" s="121"/>
      <c r="B262" s="121"/>
      <c r="C262" s="121"/>
      <c r="D262" s="121"/>
      <c r="E262" s="121"/>
      <c r="F262" s="121"/>
      <c r="G262" s="121"/>
      <c r="H262" s="122"/>
      <c r="I262" s="125">
        <v>42</v>
      </c>
      <c r="J262" s="130" t="s">
        <v>59</v>
      </c>
      <c r="K262" s="123">
        <f>SUM(K263)</f>
        <v>2570000</v>
      </c>
      <c r="L262" s="123">
        <v>0</v>
      </c>
      <c r="M262" s="123">
        <v>0</v>
      </c>
      <c r="N262" s="310">
        <f>AVERAGE(L262/K262)*100</f>
        <v>0</v>
      </c>
      <c r="O262" s="311">
        <v>0</v>
      </c>
      <c r="P262" s="257"/>
      <c r="Q262" s="124"/>
    </row>
    <row r="263" spans="1:19" s="81" customFormat="1" x14ac:dyDescent="0.2">
      <c r="A263" s="121">
        <v>1</v>
      </c>
      <c r="B263" s="121"/>
      <c r="C263" s="121"/>
      <c r="D263" s="121"/>
      <c r="E263" s="121"/>
      <c r="F263" s="121"/>
      <c r="G263" s="121"/>
      <c r="H263" s="122"/>
      <c r="I263" s="125">
        <v>421</v>
      </c>
      <c r="J263" s="130" t="s">
        <v>453</v>
      </c>
      <c r="K263" s="117">
        <v>2570000</v>
      </c>
      <c r="L263" s="117"/>
      <c r="M263" s="117"/>
      <c r="N263" s="314"/>
      <c r="O263" s="312"/>
      <c r="P263" s="257"/>
      <c r="Q263" s="124"/>
    </row>
    <row r="264" spans="1:19" s="81" customFormat="1" x14ac:dyDescent="0.2">
      <c r="A264" s="154">
        <v>1</v>
      </c>
      <c r="B264" s="154"/>
      <c r="C264" s="154"/>
      <c r="D264" s="154"/>
      <c r="E264" s="154"/>
      <c r="F264" s="154" t="s">
        <v>91</v>
      </c>
      <c r="G264" s="154" t="s">
        <v>91</v>
      </c>
      <c r="H264" s="166" t="s">
        <v>442</v>
      </c>
      <c r="I264" s="166" t="s">
        <v>523</v>
      </c>
      <c r="J264" s="156" t="s">
        <v>521</v>
      </c>
      <c r="K264" s="157">
        <f>SUM(K265)</f>
        <v>50000</v>
      </c>
      <c r="L264" s="157">
        <f t="shared" ref="L264:M264" si="117">SUM(L265)</f>
        <v>0</v>
      </c>
      <c r="M264" s="157">
        <f t="shared" si="117"/>
        <v>0</v>
      </c>
      <c r="N264" s="308">
        <f>AVERAGE(L264/K264)*100</f>
        <v>0</v>
      </c>
      <c r="O264" s="309">
        <v>0</v>
      </c>
      <c r="P264" s="257"/>
      <c r="Q264" s="124"/>
    </row>
    <row r="265" spans="1:19" s="81" customFormat="1" x14ac:dyDescent="0.2">
      <c r="A265" s="121"/>
      <c r="B265" s="121"/>
      <c r="C265" s="121"/>
      <c r="D265" s="121"/>
      <c r="E265" s="121"/>
      <c r="F265" s="121"/>
      <c r="G265" s="121"/>
      <c r="H265" s="122"/>
      <c r="I265" s="125">
        <v>42</v>
      </c>
      <c r="J265" s="130" t="s">
        <v>59</v>
      </c>
      <c r="K265" s="123">
        <f>SUM(K266)</f>
        <v>50000</v>
      </c>
      <c r="L265" s="123">
        <v>0</v>
      </c>
      <c r="M265" s="123">
        <v>0</v>
      </c>
      <c r="N265" s="310">
        <f>AVERAGE(L265/K265)*100</f>
        <v>0</v>
      </c>
      <c r="O265" s="311">
        <v>0</v>
      </c>
      <c r="P265" s="257"/>
      <c r="Q265" s="124"/>
    </row>
    <row r="266" spans="1:19" s="81" customFormat="1" x14ac:dyDescent="0.2">
      <c r="A266" s="121">
        <v>1</v>
      </c>
      <c r="B266" s="121"/>
      <c r="C266" s="121"/>
      <c r="D266" s="121"/>
      <c r="E266" s="121"/>
      <c r="F266" s="121"/>
      <c r="G266" s="121"/>
      <c r="H266" s="122"/>
      <c r="I266" s="125">
        <v>422</v>
      </c>
      <c r="J266" s="130" t="s">
        <v>522</v>
      </c>
      <c r="K266" s="117">
        <v>50000</v>
      </c>
      <c r="L266" s="117"/>
      <c r="M266" s="117"/>
      <c r="N266" s="314"/>
      <c r="O266" s="312"/>
      <c r="P266" s="257"/>
      <c r="Q266" s="124"/>
    </row>
    <row r="267" spans="1:19" s="81" customFormat="1" x14ac:dyDescent="0.2">
      <c r="A267" s="154">
        <v>1</v>
      </c>
      <c r="B267" s="154"/>
      <c r="C267" s="154"/>
      <c r="D267" s="154"/>
      <c r="E267" s="154"/>
      <c r="F267" s="154" t="s">
        <v>91</v>
      </c>
      <c r="G267" s="154" t="s">
        <v>91</v>
      </c>
      <c r="H267" s="166" t="s">
        <v>576</v>
      </c>
      <c r="I267" s="166" t="s">
        <v>529</v>
      </c>
      <c r="J267" s="156" t="s">
        <v>530</v>
      </c>
      <c r="K267" s="157">
        <f t="shared" ref="K267:M267" si="118">SUM(K268+K270)</f>
        <v>70000</v>
      </c>
      <c r="L267" s="157">
        <f t="shared" si="118"/>
        <v>0</v>
      </c>
      <c r="M267" s="157">
        <f t="shared" si="118"/>
        <v>0</v>
      </c>
      <c r="N267" s="308">
        <f>AVERAGE(L267/K267)*100</f>
        <v>0</v>
      </c>
      <c r="O267" s="309">
        <v>0</v>
      </c>
      <c r="P267" s="257"/>
      <c r="Q267" s="124"/>
    </row>
    <row r="268" spans="1:19" s="124" customFormat="1" x14ac:dyDescent="0.2">
      <c r="A268" s="121"/>
      <c r="B268" s="121"/>
      <c r="C268" s="121"/>
      <c r="D268" s="121"/>
      <c r="E268" s="121"/>
      <c r="F268" s="121"/>
      <c r="G268" s="121"/>
      <c r="H268" s="132"/>
      <c r="I268" s="125">
        <v>32</v>
      </c>
      <c r="J268" s="130" t="s">
        <v>41</v>
      </c>
      <c r="K268" s="123">
        <f>SUM(K269)</f>
        <v>35000</v>
      </c>
      <c r="L268" s="123">
        <v>0</v>
      </c>
      <c r="M268" s="123">
        <v>0</v>
      </c>
      <c r="N268" s="310">
        <f>AVERAGE(L268/K268)*100</f>
        <v>0</v>
      </c>
      <c r="O268" s="311">
        <v>0</v>
      </c>
      <c r="P268" s="255"/>
    </row>
    <row r="269" spans="1:19" s="124" customFormat="1" x14ac:dyDescent="0.2">
      <c r="A269" s="121">
        <v>1</v>
      </c>
      <c r="B269" s="121"/>
      <c r="C269" s="121"/>
      <c r="D269" s="121"/>
      <c r="E269" s="121"/>
      <c r="F269" s="121"/>
      <c r="G269" s="121"/>
      <c r="H269" s="132"/>
      <c r="I269" s="125">
        <v>323</v>
      </c>
      <c r="J269" s="123" t="s">
        <v>44</v>
      </c>
      <c r="K269" s="123">
        <v>35000</v>
      </c>
      <c r="L269" s="123"/>
      <c r="M269" s="123"/>
      <c r="N269" s="310"/>
      <c r="O269" s="311"/>
      <c r="P269" s="255"/>
    </row>
    <row r="270" spans="1:19" s="81" customFormat="1" x14ac:dyDescent="0.2">
      <c r="A270" s="121"/>
      <c r="B270" s="121"/>
      <c r="C270" s="121"/>
      <c r="D270" s="121"/>
      <c r="E270" s="121"/>
      <c r="F270" s="121"/>
      <c r="G270" s="121"/>
      <c r="H270" s="122"/>
      <c r="I270" s="125">
        <v>42</v>
      </c>
      <c r="J270" s="130" t="s">
        <v>59</v>
      </c>
      <c r="K270" s="123">
        <f>SUM(K271)</f>
        <v>35000</v>
      </c>
      <c r="L270" s="123">
        <v>0</v>
      </c>
      <c r="M270" s="123">
        <v>0</v>
      </c>
      <c r="N270" s="310">
        <f>AVERAGE(L270/K270)*100</f>
        <v>0</v>
      </c>
      <c r="O270" s="311">
        <v>0</v>
      </c>
      <c r="P270" s="257"/>
      <c r="Q270" s="124"/>
    </row>
    <row r="271" spans="1:19" s="81" customFormat="1" x14ac:dyDescent="0.2">
      <c r="A271" s="121">
        <v>1</v>
      </c>
      <c r="B271" s="121"/>
      <c r="C271" s="121"/>
      <c r="D271" s="121"/>
      <c r="E271" s="121"/>
      <c r="F271" s="121"/>
      <c r="G271" s="121"/>
      <c r="H271" s="122"/>
      <c r="I271" s="125">
        <v>422</v>
      </c>
      <c r="J271" s="130" t="s">
        <v>522</v>
      </c>
      <c r="K271" s="117">
        <v>35000</v>
      </c>
      <c r="L271" s="117"/>
      <c r="M271" s="117"/>
      <c r="N271" s="314"/>
      <c r="O271" s="312"/>
      <c r="P271" s="257"/>
      <c r="Q271" s="124"/>
    </row>
    <row r="272" spans="1:19" s="81" customFormat="1" x14ac:dyDescent="0.2">
      <c r="A272" s="154">
        <v>1</v>
      </c>
      <c r="B272" s="154"/>
      <c r="C272" s="154"/>
      <c r="D272" s="154">
        <v>4</v>
      </c>
      <c r="E272" s="154"/>
      <c r="F272" s="154" t="s">
        <v>91</v>
      </c>
      <c r="G272" s="154" t="s">
        <v>91</v>
      </c>
      <c r="H272" s="166" t="s">
        <v>442</v>
      </c>
      <c r="I272" s="166" t="s">
        <v>549</v>
      </c>
      <c r="J272" s="156" t="s">
        <v>548</v>
      </c>
      <c r="K272" s="157">
        <f>SUM(K273)</f>
        <v>1216000</v>
      </c>
      <c r="L272" s="157">
        <f t="shared" ref="L272:M272" si="119">SUM(L273)</f>
        <v>0</v>
      </c>
      <c r="M272" s="157">
        <f t="shared" si="119"/>
        <v>0</v>
      </c>
      <c r="N272" s="308">
        <f>AVERAGE(L272/K272)*100</f>
        <v>0</v>
      </c>
      <c r="O272" s="309">
        <v>0</v>
      </c>
      <c r="P272" s="234"/>
      <c r="Q272" s="124"/>
      <c r="R272" s="124"/>
      <c r="S272" s="124"/>
    </row>
    <row r="273" spans="1:17" s="81" customFormat="1" x14ac:dyDescent="0.2">
      <c r="A273" s="121"/>
      <c r="B273" s="121"/>
      <c r="C273" s="121"/>
      <c r="D273" s="121"/>
      <c r="E273" s="121"/>
      <c r="F273" s="121"/>
      <c r="G273" s="121"/>
      <c r="H273" s="122"/>
      <c r="I273" s="125">
        <v>45</v>
      </c>
      <c r="J273" s="130" t="s">
        <v>524</v>
      </c>
      <c r="K273" s="123">
        <f>SUM(K274)</f>
        <v>1216000</v>
      </c>
      <c r="L273" s="123">
        <v>0</v>
      </c>
      <c r="M273" s="123">
        <v>0</v>
      </c>
      <c r="N273" s="310">
        <f>AVERAGE(L273/K273)*100</f>
        <v>0</v>
      </c>
      <c r="O273" s="311">
        <v>0</v>
      </c>
      <c r="P273" s="257"/>
      <c r="Q273" s="124"/>
    </row>
    <row r="274" spans="1:17" s="81" customFormat="1" x14ac:dyDescent="0.2">
      <c r="A274" s="121">
        <v>1</v>
      </c>
      <c r="B274" s="121"/>
      <c r="C274" s="121"/>
      <c r="D274" s="121">
        <v>4</v>
      </c>
      <c r="E274" s="121"/>
      <c r="F274" s="121"/>
      <c r="G274" s="121"/>
      <c r="H274" s="122"/>
      <c r="I274" s="125">
        <v>451</v>
      </c>
      <c r="J274" s="134" t="s">
        <v>525</v>
      </c>
      <c r="K274" s="117">
        <v>1216000</v>
      </c>
      <c r="L274" s="117"/>
      <c r="M274" s="117"/>
      <c r="N274" s="314"/>
      <c r="O274" s="312"/>
      <c r="P274" s="234"/>
      <c r="Q274" s="124"/>
    </row>
    <row r="275" spans="1:17" s="81" customFormat="1" x14ac:dyDescent="0.2">
      <c r="A275" s="154">
        <v>1</v>
      </c>
      <c r="B275" s="154"/>
      <c r="C275" s="154"/>
      <c r="D275" s="154"/>
      <c r="E275" s="154"/>
      <c r="F275" s="154" t="s">
        <v>91</v>
      </c>
      <c r="G275" s="154" t="s">
        <v>91</v>
      </c>
      <c r="H275" s="166" t="s">
        <v>157</v>
      </c>
      <c r="I275" s="166" t="s">
        <v>520</v>
      </c>
      <c r="J275" s="156" t="s">
        <v>526</v>
      </c>
      <c r="K275" s="157">
        <f>SUM(K276)</f>
        <v>75000</v>
      </c>
      <c r="L275" s="157">
        <f t="shared" ref="L275:M275" si="120">SUM(L276)</f>
        <v>0</v>
      </c>
      <c r="M275" s="157">
        <f t="shared" si="120"/>
        <v>0</v>
      </c>
      <c r="N275" s="308">
        <f>AVERAGE(L275/K275)*100</f>
        <v>0</v>
      </c>
      <c r="O275" s="309">
        <v>0</v>
      </c>
      <c r="P275" s="257"/>
      <c r="Q275" s="124"/>
    </row>
    <row r="276" spans="1:17" s="81" customFormat="1" x14ac:dyDescent="0.2">
      <c r="A276" s="121"/>
      <c r="B276" s="121"/>
      <c r="C276" s="121"/>
      <c r="D276" s="121"/>
      <c r="E276" s="121"/>
      <c r="F276" s="121"/>
      <c r="G276" s="121"/>
      <c r="H276" s="122"/>
      <c r="I276" s="125">
        <v>32</v>
      </c>
      <c r="J276" s="130" t="s">
        <v>41</v>
      </c>
      <c r="K276" s="123">
        <f>SUM(K277)</f>
        <v>75000</v>
      </c>
      <c r="L276" s="123">
        <v>0</v>
      </c>
      <c r="M276" s="123">
        <v>0</v>
      </c>
      <c r="N276" s="310">
        <f>AVERAGE(L276/K276)*100</f>
        <v>0</v>
      </c>
      <c r="O276" s="311">
        <v>0</v>
      </c>
      <c r="P276" s="257"/>
      <c r="Q276" s="124"/>
    </row>
    <row r="277" spans="1:17" s="81" customFormat="1" x14ac:dyDescent="0.2">
      <c r="A277" s="121">
        <v>1</v>
      </c>
      <c r="B277" s="121"/>
      <c r="C277" s="121"/>
      <c r="D277" s="121"/>
      <c r="E277" s="121"/>
      <c r="F277" s="121"/>
      <c r="G277" s="121"/>
      <c r="H277" s="122"/>
      <c r="I277" s="125">
        <v>323</v>
      </c>
      <c r="J277" s="123" t="s">
        <v>44</v>
      </c>
      <c r="K277" s="117">
        <v>75000</v>
      </c>
      <c r="L277" s="117"/>
      <c r="M277" s="117"/>
      <c r="N277" s="314"/>
      <c r="O277" s="312"/>
      <c r="P277" s="257"/>
      <c r="Q277" s="124"/>
    </row>
    <row r="278" spans="1:17" s="81" customFormat="1" x14ac:dyDescent="0.2">
      <c r="A278" s="179">
        <v>1</v>
      </c>
      <c r="B278" s="172"/>
      <c r="C278" s="172"/>
      <c r="D278" s="172"/>
      <c r="E278" s="172"/>
      <c r="F278" s="172">
        <v>6</v>
      </c>
      <c r="G278" s="172" t="s">
        <v>91</v>
      </c>
      <c r="H278" s="173"/>
      <c r="I278" s="178" t="s">
        <v>154</v>
      </c>
      <c r="J278" s="175" t="s">
        <v>281</v>
      </c>
      <c r="K278" s="176">
        <f>SUM(K279+K282+K285)</f>
        <v>350000</v>
      </c>
      <c r="L278" s="176">
        <f t="shared" ref="L278:M278" si="121">SUM(L279+L282+L285)</f>
        <v>1250000</v>
      </c>
      <c r="M278" s="176">
        <f t="shared" si="121"/>
        <v>1250000</v>
      </c>
      <c r="N278" s="306">
        <f t="shared" ref="N278:O280" si="122">AVERAGE(L278/K278)*100</f>
        <v>357.14285714285717</v>
      </c>
      <c r="O278" s="307">
        <f t="shared" si="122"/>
        <v>100</v>
      </c>
      <c r="P278" s="257"/>
    </row>
    <row r="279" spans="1:17" s="81" customFormat="1" x14ac:dyDescent="0.2">
      <c r="A279" s="154">
        <v>1</v>
      </c>
      <c r="B279" s="154"/>
      <c r="C279" s="154"/>
      <c r="D279" s="154"/>
      <c r="E279" s="154"/>
      <c r="F279" s="154"/>
      <c r="G279" s="154" t="s">
        <v>91</v>
      </c>
      <c r="H279" s="166" t="s">
        <v>443</v>
      </c>
      <c r="I279" s="166" t="s">
        <v>155</v>
      </c>
      <c r="J279" s="156" t="s">
        <v>282</v>
      </c>
      <c r="K279" s="157">
        <f>SUM(K280)</f>
        <v>200000</v>
      </c>
      <c r="L279" s="157">
        <f t="shared" ref="L279:M279" si="123">SUM(L280)</f>
        <v>200000</v>
      </c>
      <c r="M279" s="157">
        <f t="shared" si="123"/>
        <v>200000</v>
      </c>
      <c r="N279" s="308">
        <f t="shared" si="122"/>
        <v>100</v>
      </c>
      <c r="O279" s="309">
        <f t="shared" si="122"/>
        <v>100</v>
      </c>
      <c r="P279" s="257"/>
    </row>
    <row r="280" spans="1:17" s="81" customFormat="1" x14ac:dyDescent="0.2">
      <c r="A280" s="121"/>
      <c r="B280" s="121"/>
      <c r="C280" s="121"/>
      <c r="D280" s="121"/>
      <c r="E280" s="121"/>
      <c r="F280" s="121"/>
      <c r="G280" s="121"/>
      <c r="H280" s="122"/>
      <c r="I280" s="125">
        <v>41</v>
      </c>
      <c r="J280" s="130" t="s">
        <v>454</v>
      </c>
      <c r="K280" s="123">
        <f>SUM(K281)</f>
        <v>200000</v>
      </c>
      <c r="L280" s="123">
        <v>200000</v>
      </c>
      <c r="M280" s="123">
        <v>200000</v>
      </c>
      <c r="N280" s="310">
        <f t="shared" si="122"/>
        <v>100</v>
      </c>
      <c r="O280" s="311">
        <f t="shared" si="122"/>
        <v>100</v>
      </c>
      <c r="P280" s="257"/>
    </row>
    <row r="281" spans="1:17" s="81" customFormat="1" x14ac:dyDescent="0.2">
      <c r="A281" s="121">
        <v>1</v>
      </c>
      <c r="B281" s="121"/>
      <c r="C281" s="121"/>
      <c r="D281" s="121"/>
      <c r="E281" s="121"/>
      <c r="F281" s="121"/>
      <c r="G281" s="121"/>
      <c r="H281" s="122"/>
      <c r="I281" s="125">
        <v>411</v>
      </c>
      <c r="J281" s="130" t="s">
        <v>455</v>
      </c>
      <c r="K281" s="117">
        <v>200000</v>
      </c>
      <c r="L281" s="117"/>
      <c r="M281" s="117"/>
      <c r="N281" s="314"/>
      <c r="O281" s="312"/>
      <c r="P281" s="257"/>
    </row>
    <row r="282" spans="1:17" s="81" customFormat="1" x14ac:dyDescent="0.2">
      <c r="A282" s="154"/>
      <c r="B282" s="154"/>
      <c r="C282" s="154"/>
      <c r="D282" s="154"/>
      <c r="E282" s="154"/>
      <c r="F282" s="154">
        <v>6</v>
      </c>
      <c r="G282" s="154" t="s">
        <v>91</v>
      </c>
      <c r="H282" s="166" t="s">
        <v>580</v>
      </c>
      <c r="I282" s="166" t="s">
        <v>283</v>
      </c>
      <c r="J282" s="156" t="s">
        <v>284</v>
      </c>
      <c r="K282" s="157">
        <f>SUM(K283)</f>
        <v>50000</v>
      </c>
      <c r="L282" s="157">
        <f t="shared" ref="L282:M282" si="124">SUM(L283)</f>
        <v>1000000</v>
      </c>
      <c r="M282" s="157">
        <f t="shared" si="124"/>
        <v>1000000</v>
      </c>
      <c r="N282" s="308">
        <f>AVERAGE(L282/K282)*100</f>
        <v>2000</v>
      </c>
      <c r="O282" s="309">
        <f>AVERAGE(M282/L282)*100</f>
        <v>100</v>
      </c>
      <c r="P282" s="257"/>
    </row>
    <row r="283" spans="1:17" s="81" customFormat="1" x14ac:dyDescent="0.2">
      <c r="A283" s="121"/>
      <c r="B283" s="121"/>
      <c r="C283" s="121"/>
      <c r="D283" s="121"/>
      <c r="E283" s="121"/>
      <c r="F283" s="121"/>
      <c r="G283" s="121"/>
      <c r="H283" s="122"/>
      <c r="I283" s="125">
        <v>42</v>
      </c>
      <c r="J283" s="130" t="s">
        <v>59</v>
      </c>
      <c r="K283" s="123">
        <f>SUM(K284)</f>
        <v>50000</v>
      </c>
      <c r="L283" s="123">
        <v>1000000</v>
      </c>
      <c r="M283" s="123">
        <v>1000000</v>
      </c>
      <c r="N283" s="310">
        <f>AVERAGE(L283/K283)*100</f>
        <v>2000</v>
      </c>
      <c r="O283" s="311">
        <f>AVERAGE(M283/L283)*100</f>
        <v>100</v>
      </c>
      <c r="P283" s="257"/>
    </row>
    <row r="284" spans="1:17" s="81" customFormat="1" x14ac:dyDescent="0.2">
      <c r="A284" s="121"/>
      <c r="B284" s="121"/>
      <c r="C284" s="121"/>
      <c r="D284" s="121"/>
      <c r="E284" s="121"/>
      <c r="F284" s="121">
        <v>6</v>
      </c>
      <c r="G284" s="121"/>
      <c r="H284" s="122"/>
      <c r="I284" s="125">
        <v>426</v>
      </c>
      <c r="J284" s="130" t="s">
        <v>453</v>
      </c>
      <c r="K284" s="117">
        <v>50000</v>
      </c>
      <c r="L284" s="117"/>
      <c r="M284" s="117"/>
      <c r="N284" s="314"/>
      <c r="O284" s="312"/>
      <c r="P284" s="280"/>
    </row>
    <row r="285" spans="1:17" s="81" customFormat="1" x14ac:dyDescent="0.2">
      <c r="A285" s="154">
        <v>1</v>
      </c>
      <c r="B285" s="154"/>
      <c r="C285" s="154"/>
      <c r="D285" s="154"/>
      <c r="E285" s="154"/>
      <c r="F285" s="154"/>
      <c r="G285" s="154" t="s">
        <v>91</v>
      </c>
      <c r="H285" s="166" t="s">
        <v>601</v>
      </c>
      <c r="I285" s="166" t="s">
        <v>600</v>
      </c>
      <c r="J285" s="156" t="s">
        <v>599</v>
      </c>
      <c r="K285" s="157">
        <f>SUM(K286)</f>
        <v>100000</v>
      </c>
      <c r="L285" s="157">
        <f t="shared" ref="L285:M285" si="125">SUM(L286)</f>
        <v>50000</v>
      </c>
      <c r="M285" s="157">
        <f t="shared" si="125"/>
        <v>50000</v>
      </c>
      <c r="N285" s="308">
        <f>AVERAGE(L285/K285)*100</f>
        <v>50</v>
      </c>
      <c r="O285" s="309">
        <f>AVERAGE(M285/L285)*100</f>
        <v>100</v>
      </c>
      <c r="P285" s="257"/>
    </row>
    <row r="286" spans="1:17" s="81" customFormat="1" x14ac:dyDescent="0.2">
      <c r="A286" s="121"/>
      <c r="B286" s="121"/>
      <c r="C286" s="121"/>
      <c r="D286" s="121"/>
      <c r="E286" s="121"/>
      <c r="F286" s="121"/>
      <c r="G286" s="121"/>
      <c r="H286" s="122"/>
      <c r="I286" s="125">
        <v>42</v>
      </c>
      <c r="J286" s="130" t="s">
        <v>59</v>
      </c>
      <c r="K286" s="123">
        <f>SUM(K287)</f>
        <v>100000</v>
      </c>
      <c r="L286" s="123">
        <v>50000</v>
      </c>
      <c r="M286" s="123">
        <v>50000</v>
      </c>
      <c r="N286" s="310">
        <f>AVERAGE(L286/K286)*100</f>
        <v>50</v>
      </c>
      <c r="O286" s="311">
        <f>AVERAGE(M286/L286)*100</f>
        <v>100</v>
      </c>
      <c r="P286" s="257"/>
    </row>
    <row r="287" spans="1:17" s="81" customFormat="1" x14ac:dyDescent="0.2">
      <c r="A287" s="121">
        <v>1</v>
      </c>
      <c r="B287" s="121"/>
      <c r="C287" s="121"/>
      <c r="D287" s="121"/>
      <c r="E287" s="121"/>
      <c r="F287" s="121"/>
      <c r="G287" s="121"/>
      <c r="H287" s="122"/>
      <c r="I287" s="125">
        <v>421</v>
      </c>
      <c r="J287" s="130" t="s">
        <v>453</v>
      </c>
      <c r="K287" s="117">
        <v>100000</v>
      </c>
      <c r="L287" s="117"/>
      <c r="M287" s="117"/>
      <c r="N287" s="314"/>
      <c r="O287" s="312"/>
      <c r="P287" s="280"/>
    </row>
    <row r="288" spans="1:17" s="81" customFormat="1" x14ac:dyDescent="0.2">
      <c r="A288" s="179">
        <v>1</v>
      </c>
      <c r="B288" s="172"/>
      <c r="C288" s="172"/>
      <c r="D288" s="172"/>
      <c r="E288" s="172"/>
      <c r="F288" s="172">
        <v>6</v>
      </c>
      <c r="G288" s="172" t="s">
        <v>91</v>
      </c>
      <c r="H288" s="173"/>
      <c r="I288" s="178" t="s">
        <v>156</v>
      </c>
      <c r="J288" s="175" t="s">
        <v>285</v>
      </c>
      <c r="K288" s="176">
        <f>SUM(K289+K292)</f>
        <v>150000</v>
      </c>
      <c r="L288" s="176">
        <f t="shared" ref="L288:M288" si="126">SUM(L289+L292)</f>
        <v>50000</v>
      </c>
      <c r="M288" s="176">
        <f t="shared" si="126"/>
        <v>550000</v>
      </c>
      <c r="N288" s="306">
        <f>AVERAGE(L288/K288)*100</f>
        <v>33.333333333333329</v>
      </c>
      <c r="O288" s="307">
        <f>AVERAGE(M288/L288)*100</f>
        <v>1100</v>
      </c>
      <c r="P288" s="257"/>
    </row>
    <row r="289" spans="1:19" s="81" customFormat="1" x14ac:dyDescent="0.2">
      <c r="A289" s="154"/>
      <c r="B289" s="154"/>
      <c r="C289" s="154"/>
      <c r="D289" s="154"/>
      <c r="E289" s="154"/>
      <c r="F289" s="154">
        <v>6</v>
      </c>
      <c r="G289" s="154" t="s">
        <v>91</v>
      </c>
      <c r="H289" s="166" t="s">
        <v>443</v>
      </c>
      <c r="I289" s="166" t="s">
        <v>158</v>
      </c>
      <c r="J289" s="156" t="s">
        <v>282</v>
      </c>
      <c r="K289" s="157">
        <f>SUM(K290)</f>
        <v>0</v>
      </c>
      <c r="L289" s="157">
        <f t="shared" ref="L289:M289" si="127">SUM(L290)</f>
        <v>50000</v>
      </c>
      <c r="M289" s="157">
        <f t="shared" si="127"/>
        <v>50000</v>
      </c>
      <c r="N289" s="308">
        <v>0</v>
      </c>
      <c r="O289" s="309">
        <f>AVERAGE(M289/L289)*100</f>
        <v>100</v>
      </c>
      <c r="P289" s="257"/>
    </row>
    <row r="290" spans="1:19" s="81" customFormat="1" x14ac:dyDescent="0.2">
      <c r="A290" s="121"/>
      <c r="B290" s="121"/>
      <c r="C290" s="121"/>
      <c r="D290" s="121"/>
      <c r="E290" s="121"/>
      <c r="F290" s="121"/>
      <c r="G290" s="121"/>
      <c r="H290" s="122"/>
      <c r="I290" s="125">
        <v>41</v>
      </c>
      <c r="J290" s="130" t="s">
        <v>454</v>
      </c>
      <c r="K290" s="123">
        <f>SUM(K291)</f>
        <v>0</v>
      </c>
      <c r="L290" s="123">
        <v>50000</v>
      </c>
      <c r="M290" s="123">
        <v>50000</v>
      </c>
      <c r="N290" s="310">
        <v>0</v>
      </c>
      <c r="O290" s="311">
        <f>AVERAGE(M290/L290)*100</f>
        <v>100</v>
      </c>
      <c r="P290" s="257"/>
    </row>
    <row r="291" spans="1:19" s="81" customFormat="1" x14ac:dyDescent="0.2">
      <c r="A291" s="121"/>
      <c r="B291" s="121"/>
      <c r="C291" s="121"/>
      <c r="D291" s="121"/>
      <c r="E291" s="121"/>
      <c r="F291" s="121">
        <v>6</v>
      </c>
      <c r="G291" s="121"/>
      <c r="H291" s="122"/>
      <c r="I291" s="125">
        <v>411</v>
      </c>
      <c r="J291" s="130" t="s">
        <v>455</v>
      </c>
      <c r="K291" s="117">
        <v>0</v>
      </c>
      <c r="L291" s="117"/>
      <c r="M291" s="117"/>
      <c r="N291" s="314"/>
      <c r="O291" s="312"/>
      <c r="P291" s="257"/>
    </row>
    <row r="292" spans="1:19" s="81" customFormat="1" x14ac:dyDescent="0.2">
      <c r="A292" s="154">
        <v>1</v>
      </c>
      <c r="B292" s="154"/>
      <c r="C292" s="154"/>
      <c r="D292" s="154"/>
      <c r="E292" s="154"/>
      <c r="F292" s="154" t="s">
        <v>91</v>
      </c>
      <c r="G292" s="154" t="s">
        <v>91</v>
      </c>
      <c r="H292" s="166" t="s">
        <v>580</v>
      </c>
      <c r="I292" s="166" t="s">
        <v>159</v>
      </c>
      <c r="J292" s="156" t="s">
        <v>284</v>
      </c>
      <c r="K292" s="157">
        <f>SUM(K293)</f>
        <v>150000</v>
      </c>
      <c r="L292" s="157">
        <f t="shared" ref="L292:M292" si="128">SUM(L293)</f>
        <v>0</v>
      </c>
      <c r="M292" s="157">
        <f t="shared" si="128"/>
        <v>500000</v>
      </c>
      <c r="N292" s="308">
        <f>AVERAGE(L292/K292)*100</f>
        <v>0</v>
      </c>
      <c r="O292" s="309">
        <v>0</v>
      </c>
      <c r="P292" s="257"/>
    </row>
    <row r="293" spans="1:19" s="81" customFormat="1" x14ac:dyDescent="0.2">
      <c r="A293" s="121"/>
      <c r="B293" s="121"/>
      <c r="C293" s="121"/>
      <c r="D293" s="121"/>
      <c r="E293" s="121"/>
      <c r="F293" s="121"/>
      <c r="G293" s="121"/>
      <c r="H293" s="122"/>
      <c r="I293" s="125">
        <v>42</v>
      </c>
      <c r="J293" s="130" t="s">
        <v>59</v>
      </c>
      <c r="K293" s="123">
        <f>SUM(K294:K294)</f>
        <v>150000</v>
      </c>
      <c r="L293" s="225">
        <v>0</v>
      </c>
      <c r="M293" s="225">
        <v>500000</v>
      </c>
      <c r="N293" s="310">
        <f>AVERAGE(L293/K293)*100</f>
        <v>0</v>
      </c>
      <c r="O293" s="311">
        <v>0</v>
      </c>
      <c r="P293" s="257"/>
    </row>
    <row r="294" spans="1:19" s="81" customFormat="1" x14ac:dyDescent="0.2">
      <c r="A294" s="121">
        <v>1</v>
      </c>
      <c r="B294" s="121"/>
      <c r="C294" s="121"/>
      <c r="D294" s="121"/>
      <c r="E294" s="121"/>
      <c r="F294" s="121"/>
      <c r="G294" s="121"/>
      <c r="H294" s="122"/>
      <c r="I294" s="125">
        <v>426</v>
      </c>
      <c r="J294" s="130" t="s">
        <v>450</v>
      </c>
      <c r="K294" s="117">
        <v>150000</v>
      </c>
      <c r="L294" s="117"/>
      <c r="M294" s="117"/>
      <c r="N294" s="314"/>
      <c r="O294" s="312"/>
      <c r="P294" s="254"/>
    </row>
    <row r="295" spans="1:19" s="81" customFormat="1" x14ac:dyDescent="0.2">
      <c r="A295" s="179">
        <v>1</v>
      </c>
      <c r="B295" s="172"/>
      <c r="C295" s="172"/>
      <c r="D295" s="172"/>
      <c r="E295" s="172"/>
      <c r="F295" s="172"/>
      <c r="G295" s="172" t="s">
        <v>91</v>
      </c>
      <c r="H295" s="173"/>
      <c r="I295" s="178" t="s">
        <v>570</v>
      </c>
      <c r="J295" s="175" t="s">
        <v>569</v>
      </c>
      <c r="K295" s="176">
        <f>SUM(K296)</f>
        <v>32000</v>
      </c>
      <c r="L295" s="176">
        <f t="shared" ref="L295:M296" si="129">SUM(L296)</f>
        <v>0</v>
      </c>
      <c r="M295" s="176">
        <f t="shared" si="129"/>
        <v>0</v>
      </c>
      <c r="N295" s="306">
        <f>AVERAGE(L295/K295)*100</f>
        <v>0</v>
      </c>
      <c r="O295" s="307">
        <v>0</v>
      </c>
      <c r="P295" s="257"/>
    </row>
    <row r="296" spans="1:19" s="81" customFormat="1" x14ac:dyDescent="0.2">
      <c r="A296" s="154">
        <v>1</v>
      </c>
      <c r="B296" s="154"/>
      <c r="C296" s="154"/>
      <c r="D296" s="154"/>
      <c r="E296" s="154"/>
      <c r="F296" s="154" t="s">
        <v>91</v>
      </c>
      <c r="G296" s="154" t="s">
        <v>91</v>
      </c>
      <c r="H296" s="166" t="s">
        <v>574</v>
      </c>
      <c r="I296" s="166" t="s">
        <v>572</v>
      </c>
      <c r="J296" s="156" t="s">
        <v>571</v>
      </c>
      <c r="K296" s="157">
        <f>SUM(K297)</f>
        <v>32000</v>
      </c>
      <c r="L296" s="157">
        <f t="shared" si="129"/>
        <v>0</v>
      </c>
      <c r="M296" s="157">
        <f t="shared" si="129"/>
        <v>0</v>
      </c>
      <c r="N296" s="308">
        <f>AVERAGE(L296/K296)*100</f>
        <v>0</v>
      </c>
      <c r="O296" s="309">
        <v>0</v>
      </c>
      <c r="P296" s="234"/>
      <c r="Q296" s="124"/>
      <c r="R296" s="124"/>
      <c r="S296" s="124"/>
    </row>
    <row r="297" spans="1:19" s="81" customFormat="1" x14ac:dyDescent="0.2">
      <c r="A297" s="121"/>
      <c r="B297" s="121"/>
      <c r="C297" s="121"/>
      <c r="D297" s="121"/>
      <c r="E297" s="121"/>
      <c r="F297" s="121"/>
      <c r="G297" s="121"/>
      <c r="H297" s="122"/>
      <c r="I297" s="125">
        <v>36</v>
      </c>
      <c r="J297" s="130" t="s">
        <v>191</v>
      </c>
      <c r="K297" s="123">
        <f>SUM(K298)</f>
        <v>32000</v>
      </c>
      <c r="L297" s="123">
        <v>0</v>
      </c>
      <c r="M297" s="123">
        <v>0</v>
      </c>
      <c r="N297" s="310">
        <f>AVERAGE(L297/K297)*100</f>
        <v>0</v>
      </c>
      <c r="O297" s="311">
        <v>0</v>
      </c>
      <c r="P297" s="234"/>
    </row>
    <row r="298" spans="1:19" s="81" customFormat="1" x14ac:dyDescent="0.2">
      <c r="A298" s="121">
        <v>1</v>
      </c>
      <c r="B298" s="121"/>
      <c r="C298" s="121"/>
      <c r="D298" s="121"/>
      <c r="E298" s="121"/>
      <c r="F298" s="121"/>
      <c r="G298" s="121"/>
      <c r="H298" s="122"/>
      <c r="I298" s="125">
        <v>363</v>
      </c>
      <c r="J298" s="134" t="s">
        <v>573</v>
      </c>
      <c r="K298" s="117">
        <v>32000</v>
      </c>
      <c r="L298" s="117"/>
      <c r="M298" s="117"/>
      <c r="N298" s="314"/>
      <c r="O298" s="312"/>
      <c r="P298" s="234"/>
    </row>
    <row r="299" spans="1:19" s="81" customFormat="1" x14ac:dyDescent="0.2">
      <c r="A299" s="149"/>
      <c r="B299" s="149"/>
      <c r="C299" s="149"/>
      <c r="D299" s="149"/>
      <c r="E299" s="149"/>
      <c r="F299" s="149"/>
      <c r="G299" s="149"/>
      <c r="H299" s="150"/>
      <c r="I299" s="153" t="s">
        <v>286</v>
      </c>
      <c r="J299" s="152"/>
      <c r="K299" s="152">
        <f>SUM(K300+K342+K407+K429+K478+K484+K498+K548)</f>
        <v>8676884</v>
      </c>
      <c r="L299" s="152">
        <f>SUM(L300+L342+L407+L429+L478+L484+L498+L548)</f>
        <v>8763000</v>
      </c>
      <c r="M299" s="152">
        <f>SUM(M300+M342+M407+M429+M478+M484+M498+M548)</f>
        <v>8773000</v>
      </c>
      <c r="N299" s="304">
        <f>AVERAGE(L299/K299)*100</f>
        <v>100.99247610086755</v>
      </c>
      <c r="O299" s="305">
        <f>AVERAGE(M299/L299)*100</f>
        <v>100.11411617026134</v>
      </c>
      <c r="P299" s="257"/>
    </row>
    <row r="300" spans="1:19" s="81" customFormat="1" x14ac:dyDescent="0.2">
      <c r="A300" s="149"/>
      <c r="B300" s="149"/>
      <c r="C300" s="149"/>
      <c r="D300" s="149"/>
      <c r="E300" s="149"/>
      <c r="F300" s="149"/>
      <c r="G300" s="149"/>
      <c r="H300" s="150"/>
      <c r="I300" s="153" t="s">
        <v>306</v>
      </c>
      <c r="J300" s="152"/>
      <c r="K300" s="152">
        <f>SUM(K303+K307+K323)</f>
        <v>910000</v>
      </c>
      <c r="L300" s="152">
        <f t="shared" ref="L300:M300" si="130">SUM(L303+L307+L323)</f>
        <v>910000</v>
      </c>
      <c r="M300" s="152">
        <f t="shared" si="130"/>
        <v>910000</v>
      </c>
      <c r="N300" s="304">
        <f t="shared" ref="N300:O302" si="131">AVERAGE(L300/K300)*100</f>
        <v>100</v>
      </c>
      <c r="O300" s="305">
        <f t="shared" si="131"/>
        <v>100</v>
      </c>
      <c r="P300" s="257"/>
    </row>
    <row r="301" spans="1:19" s="81" customFormat="1" x14ac:dyDescent="0.2">
      <c r="A301" s="149"/>
      <c r="B301" s="149"/>
      <c r="C301" s="149"/>
      <c r="D301" s="149"/>
      <c r="E301" s="149"/>
      <c r="F301" s="149"/>
      <c r="G301" s="149"/>
      <c r="H301" s="181" t="s">
        <v>90</v>
      </c>
      <c r="I301" s="153" t="s">
        <v>243</v>
      </c>
      <c r="J301" s="152"/>
      <c r="K301" s="152">
        <f>SUM(K304)</f>
        <v>180000</v>
      </c>
      <c r="L301" s="152">
        <f t="shared" ref="L301:M301" si="132">SUM(L304)</f>
        <v>180000</v>
      </c>
      <c r="M301" s="152">
        <f t="shared" si="132"/>
        <v>180000</v>
      </c>
      <c r="N301" s="304">
        <f t="shared" si="131"/>
        <v>100</v>
      </c>
      <c r="O301" s="305">
        <f t="shared" si="131"/>
        <v>100</v>
      </c>
      <c r="P301" s="257"/>
    </row>
    <row r="302" spans="1:19" s="81" customFormat="1" x14ac:dyDescent="0.2">
      <c r="A302" s="149"/>
      <c r="B302" s="149"/>
      <c r="C302" s="149"/>
      <c r="D302" s="149"/>
      <c r="E302" s="149"/>
      <c r="F302" s="149"/>
      <c r="G302" s="149"/>
      <c r="H302" s="181" t="s">
        <v>110</v>
      </c>
      <c r="I302" s="153" t="s">
        <v>287</v>
      </c>
      <c r="J302" s="152"/>
      <c r="K302" s="152">
        <f>SUM(K308+K311+K314+K317+K320+K324+K327+K330+K333+K336+K339)</f>
        <v>730000</v>
      </c>
      <c r="L302" s="152">
        <f t="shared" ref="L302:M302" si="133">SUM(L308+L311+L314+L317+L320+L324+L327+L330+L333+L336+L339)</f>
        <v>730000</v>
      </c>
      <c r="M302" s="152">
        <f t="shared" si="133"/>
        <v>730000</v>
      </c>
      <c r="N302" s="304">
        <f t="shared" si="131"/>
        <v>100</v>
      </c>
      <c r="O302" s="305">
        <f t="shared" si="131"/>
        <v>100</v>
      </c>
      <c r="P302" s="257"/>
    </row>
    <row r="303" spans="1:19" s="81" customFormat="1" x14ac:dyDescent="0.2">
      <c r="A303" s="179">
        <v>1</v>
      </c>
      <c r="B303" s="172"/>
      <c r="C303" s="172"/>
      <c r="D303" s="172"/>
      <c r="E303" s="172"/>
      <c r="F303" s="172" t="s">
        <v>91</v>
      </c>
      <c r="G303" s="172" t="s">
        <v>91</v>
      </c>
      <c r="H303" s="173"/>
      <c r="I303" s="178" t="s">
        <v>162</v>
      </c>
      <c r="J303" s="175" t="s">
        <v>288</v>
      </c>
      <c r="K303" s="176">
        <f t="shared" ref="K303:M304" si="134">SUM(K304)</f>
        <v>180000</v>
      </c>
      <c r="L303" s="176">
        <f t="shared" si="134"/>
        <v>180000</v>
      </c>
      <c r="M303" s="176">
        <f t="shared" si="134"/>
        <v>180000</v>
      </c>
      <c r="N303" s="306">
        <f t="shared" ref="N303:O305" si="135">AVERAGE(L303/K303)*100</f>
        <v>100</v>
      </c>
      <c r="O303" s="307">
        <f t="shared" si="135"/>
        <v>100</v>
      </c>
      <c r="P303" s="257"/>
    </row>
    <row r="304" spans="1:19" s="81" customFormat="1" ht="12.75" customHeight="1" x14ac:dyDescent="0.2">
      <c r="A304" s="154">
        <v>1</v>
      </c>
      <c r="B304" s="154"/>
      <c r="C304" s="154"/>
      <c r="D304" s="154"/>
      <c r="E304" s="154"/>
      <c r="F304" s="154" t="s">
        <v>91</v>
      </c>
      <c r="G304" s="154" t="s">
        <v>91</v>
      </c>
      <c r="H304" s="166" t="s">
        <v>442</v>
      </c>
      <c r="I304" s="166" t="s">
        <v>164</v>
      </c>
      <c r="J304" s="156" t="s">
        <v>307</v>
      </c>
      <c r="K304" s="157">
        <f t="shared" si="134"/>
        <v>180000</v>
      </c>
      <c r="L304" s="157">
        <f t="shared" si="134"/>
        <v>180000</v>
      </c>
      <c r="M304" s="157">
        <f t="shared" si="134"/>
        <v>180000</v>
      </c>
      <c r="N304" s="308">
        <f t="shared" si="135"/>
        <v>100</v>
      </c>
      <c r="O304" s="309">
        <f t="shared" si="135"/>
        <v>100</v>
      </c>
      <c r="P304" s="257"/>
    </row>
    <row r="305" spans="1:21" s="81" customFormat="1" x14ac:dyDescent="0.2">
      <c r="A305" s="115"/>
      <c r="B305" s="115"/>
      <c r="C305" s="115"/>
      <c r="D305" s="115"/>
      <c r="E305" s="115"/>
      <c r="F305" s="115" t="s">
        <v>65</v>
      </c>
      <c r="G305" s="115" t="s">
        <v>65</v>
      </c>
      <c r="H305" s="116"/>
      <c r="I305" s="125">
        <v>35</v>
      </c>
      <c r="J305" s="130" t="s">
        <v>49</v>
      </c>
      <c r="K305" s="123">
        <f>SUM(K306)</f>
        <v>180000</v>
      </c>
      <c r="L305" s="123">
        <v>180000</v>
      </c>
      <c r="M305" s="123">
        <v>180000</v>
      </c>
      <c r="N305" s="310">
        <f t="shared" si="135"/>
        <v>100</v>
      </c>
      <c r="O305" s="311">
        <f t="shared" si="135"/>
        <v>100</v>
      </c>
      <c r="P305" s="257"/>
    </row>
    <row r="306" spans="1:21" s="81" customFormat="1" x14ac:dyDescent="0.2">
      <c r="A306" s="115">
        <v>1</v>
      </c>
      <c r="B306" s="115"/>
      <c r="C306" s="115"/>
      <c r="D306" s="115"/>
      <c r="E306" s="115"/>
      <c r="F306" s="115" t="s">
        <v>65</v>
      </c>
      <c r="G306" s="115" t="s">
        <v>65</v>
      </c>
      <c r="H306" s="116"/>
      <c r="I306" s="125">
        <v>351</v>
      </c>
      <c r="J306" s="130" t="s">
        <v>452</v>
      </c>
      <c r="K306" s="117">
        <v>180000</v>
      </c>
      <c r="L306" s="117"/>
      <c r="M306" s="117"/>
      <c r="N306" s="314"/>
      <c r="O306" s="312"/>
      <c r="P306" s="257"/>
    </row>
    <row r="307" spans="1:21" s="81" customFormat="1" x14ac:dyDescent="0.2">
      <c r="A307" s="179">
        <v>1</v>
      </c>
      <c r="B307" s="172"/>
      <c r="C307" s="172"/>
      <c r="D307" s="172"/>
      <c r="E307" s="172"/>
      <c r="F307" s="172" t="s">
        <v>91</v>
      </c>
      <c r="G307" s="172" t="s">
        <v>91</v>
      </c>
      <c r="H307" s="173"/>
      <c r="I307" s="178" t="s">
        <v>166</v>
      </c>
      <c r="J307" s="175" t="s">
        <v>290</v>
      </c>
      <c r="K307" s="176">
        <f>SUM(K308+K311+K314+K317+K320)</f>
        <v>500000</v>
      </c>
      <c r="L307" s="176">
        <f t="shared" ref="L307:M307" si="136">SUM(L308+L311+L314+L317+L320)</f>
        <v>500000</v>
      </c>
      <c r="M307" s="176">
        <f t="shared" si="136"/>
        <v>500000</v>
      </c>
      <c r="N307" s="306">
        <f t="shared" ref="N307:O309" si="137">AVERAGE(L307/K307)*100</f>
        <v>100</v>
      </c>
      <c r="O307" s="307">
        <f t="shared" si="137"/>
        <v>100</v>
      </c>
      <c r="P307" s="257"/>
    </row>
    <row r="308" spans="1:21" s="81" customFormat="1" ht="12.75" customHeight="1" x14ac:dyDescent="0.2">
      <c r="A308" s="154">
        <v>1</v>
      </c>
      <c r="B308" s="154"/>
      <c r="C308" s="154"/>
      <c r="D308" s="154"/>
      <c r="E308" s="154"/>
      <c r="F308" s="154" t="s">
        <v>91</v>
      </c>
      <c r="G308" s="154" t="s">
        <v>91</v>
      </c>
      <c r="H308" s="166" t="s">
        <v>444</v>
      </c>
      <c r="I308" s="166" t="s">
        <v>169</v>
      </c>
      <c r="J308" s="156" t="s">
        <v>595</v>
      </c>
      <c r="K308" s="157">
        <f>SUM(K309)</f>
        <v>130000</v>
      </c>
      <c r="L308" s="157">
        <f t="shared" ref="L308:M308" si="138">SUM(L309)</f>
        <v>130000</v>
      </c>
      <c r="M308" s="157">
        <f t="shared" si="138"/>
        <v>130000</v>
      </c>
      <c r="N308" s="308">
        <f t="shared" si="137"/>
        <v>100</v>
      </c>
      <c r="O308" s="309">
        <f t="shared" si="137"/>
        <v>100</v>
      </c>
      <c r="P308" s="257"/>
    </row>
    <row r="309" spans="1:21" s="81" customFormat="1" x14ac:dyDescent="0.2">
      <c r="A309" s="115"/>
      <c r="B309" s="115"/>
      <c r="C309" s="115"/>
      <c r="D309" s="115"/>
      <c r="E309" s="115"/>
      <c r="F309" s="115" t="s">
        <v>65</v>
      </c>
      <c r="G309" s="115" t="s">
        <v>65</v>
      </c>
      <c r="H309" s="116"/>
      <c r="I309" s="125">
        <v>35</v>
      </c>
      <c r="J309" s="130" t="s">
        <v>49</v>
      </c>
      <c r="K309" s="123">
        <f>SUM(K310)</f>
        <v>130000</v>
      </c>
      <c r="L309" s="123">
        <v>130000</v>
      </c>
      <c r="M309" s="123">
        <v>130000</v>
      </c>
      <c r="N309" s="310">
        <f t="shared" si="137"/>
        <v>100</v>
      </c>
      <c r="O309" s="311">
        <f t="shared" si="137"/>
        <v>100</v>
      </c>
      <c r="P309" s="257"/>
    </row>
    <row r="310" spans="1:21" s="108" customFormat="1" ht="25.5" x14ac:dyDescent="0.2">
      <c r="A310" s="110">
        <v>1</v>
      </c>
      <c r="B310" s="110"/>
      <c r="C310" s="110"/>
      <c r="D310" s="110"/>
      <c r="E310" s="110"/>
      <c r="F310" s="110" t="s">
        <v>65</v>
      </c>
      <c r="G310" s="110" t="s">
        <v>65</v>
      </c>
      <c r="H310" s="111"/>
      <c r="I310" s="247">
        <v>352</v>
      </c>
      <c r="J310" s="131" t="s">
        <v>456</v>
      </c>
      <c r="K310" s="112">
        <v>130000</v>
      </c>
      <c r="L310" s="112"/>
      <c r="M310" s="112"/>
      <c r="N310" s="315"/>
      <c r="O310" s="316"/>
      <c r="P310" s="271"/>
    </row>
    <row r="311" spans="1:21" s="81" customFormat="1" x14ac:dyDescent="0.2">
      <c r="A311" s="154">
        <v>1</v>
      </c>
      <c r="B311" s="154"/>
      <c r="C311" s="154"/>
      <c r="D311" s="154"/>
      <c r="E311" s="154"/>
      <c r="F311" s="154" t="s">
        <v>91</v>
      </c>
      <c r="G311" s="154" t="s">
        <v>91</v>
      </c>
      <c r="H311" s="166" t="s">
        <v>444</v>
      </c>
      <c r="I311" s="166" t="s">
        <v>296</v>
      </c>
      <c r="J311" s="156" t="s">
        <v>308</v>
      </c>
      <c r="K311" s="157">
        <f>SUM(K312)</f>
        <v>20000</v>
      </c>
      <c r="L311" s="157">
        <f t="shared" ref="L311:M311" si="139">SUM(L312)</f>
        <v>20000</v>
      </c>
      <c r="M311" s="157">
        <f t="shared" si="139"/>
        <v>20000</v>
      </c>
      <c r="N311" s="308">
        <f>AVERAGE(L311/K311)*100</f>
        <v>100</v>
      </c>
      <c r="O311" s="309">
        <f>AVERAGE(M311/L311)*100</f>
        <v>100</v>
      </c>
      <c r="P311" s="257"/>
    </row>
    <row r="312" spans="1:21" s="81" customFormat="1" x14ac:dyDescent="0.2">
      <c r="A312" s="115"/>
      <c r="B312" s="115"/>
      <c r="C312" s="115"/>
      <c r="D312" s="115"/>
      <c r="E312" s="115"/>
      <c r="F312" s="115" t="s">
        <v>65</v>
      </c>
      <c r="G312" s="115" t="s">
        <v>65</v>
      </c>
      <c r="H312" s="116"/>
      <c r="I312" s="125">
        <v>35</v>
      </c>
      <c r="J312" s="130" t="s">
        <v>49</v>
      </c>
      <c r="K312" s="123">
        <f>SUM(K313)</f>
        <v>20000</v>
      </c>
      <c r="L312" s="123">
        <v>20000</v>
      </c>
      <c r="M312" s="123">
        <v>20000</v>
      </c>
      <c r="N312" s="310">
        <f>AVERAGE(L312/K312)*100</f>
        <v>100</v>
      </c>
      <c r="O312" s="311">
        <f>AVERAGE(M312/L312)*100</f>
        <v>100</v>
      </c>
      <c r="P312" s="257"/>
    </row>
    <row r="313" spans="1:21" s="81" customFormat="1" ht="25.5" x14ac:dyDescent="0.2">
      <c r="A313" s="115">
        <v>1</v>
      </c>
      <c r="B313" s="115"/>
      <c r="C313" s="115"/>
      <c r="D313" s="115"/>
      <c r="E313" s="115"/>
      <c r="F313" s="115" t="s">
        <v>65</v>
      </c>
      <c r="G313" s="115" t="s">
        <v>65</v>
      </c>
      <c r="H313" s="116"/>
      <c r="I313" s="247">
        <v>352</v>
      </c>
      <c r="J313" s="131" t="s">
        <v>456</v>
      </c>
      <c r="K313" s="112">
        <v>20000</v>
      </c>
      <c r="L313" s="112"/>
      <c r="M313" s="112"/>
      <c r="N313" s="315"/>
      <c r="O313" s="316"/>
      <c r="P313" s="257"/>
    </row>
    <row r="314" spans="1:21" s="81" customFormat="1" x14ac:dyDescent="0.2">
      <c r="A314" s="154">
        <v>1</v>
      </c>
      <c r="B314" s="154"/>
      <c r="C314" s="154"/>
      <c r="D314" s="154"/>
      <c r="E314" s="154"/>
      <c r="F314" s="154" t="s">
        <v>91</v>
      </c>
      <c r="G314" s="154" t="s">
        <v>91</v>
      </c>
      <c r="H314" s="166" t="s">
        <v>444</v>
      </c>
      <c r="I314" s="166" t="s">
        <v>309</v>
      </c>
      <c r="J314" s="156" t="s">
        <v>310</v>
      </c>
      <c r="K314" s="157">
        <f>SUM(K315)</f>
        <v>20000</v>
      </c>
      <c r="L314" s="157">
        <f t="shared" ref="L314:M314" si="140">SUM(L315)</f>
        <v>20000</v>
      </c>
      <c r="M314" s="157">
        <f t="shared" si="140"/>
        <v>20000</v>
      </c>
      <c r="N314" s="308">
        <f>AVERAGE(L314/K314)*100</f>
        <v>100</v>
      </c>
      <c r="O314" s="309">
        <f>AVERAGE(M314/L314)*100</f>
        <v>100</v>
      </c>
      <c r="P314" s="257"/>
    </row>
    <row r="315" spans="1:21" s="81" customFormat="1" x14ac:dyDescent="0.2">
      <c r="A315" s="115"/>
      <c r="B315" s="115"/>
      <c r="C315" s="115"/>
      <c r="D315" s="115"/>
      <c r="E315" s="115"/>
      <c r="F315" s="115" t="s">
        <v>65</v>
      </c>
      <c r="G315" s="115" t="s">
        <v>65</v>
      </c>
      <c r="H315" s="116"/>
      <c r="I315" s="125">
        <v>35</v>
      </c>
      <c r="J315" s="130" t="s">
        <v>49</v>
      </c>
      <c r="K315" s="123">
        <f>SUM(K316)</f>
        <v>20000</v>
      </c>
      <c r="L315" s="123">
        <v>20000</v>
      </c>
      <c r="M315" s="123">
        <v>20000</v>
      </c>
      <c r="N315" s="310">
        <f>AVERAGE(L315/K315)*100</f>
        <v>100</v>
      </c>
      <c r="O315" s="311">
        <f>AVERAGE(M315/L315)*100</f>
        <v>100</v>
      </c>
      <c r="P315" s="257"/>
    </row>
    <row r="316" spans="1:21" s="81" customFormat="1" ht="25.5" x14ac:dyDescent="0.2">
      <c r="A316" s="110">
        <v>1</v>
      </c>
      <c r="B316" s="115"/>
      <c r="C316" s="115"/>
      <c r="D316" s="115"/>
      <c r="E316" s="115"/>
      <c r="F316" s="115" t="s">
        <v>65</v>
      </c>
      <c r="G316" s="115" t="s">
        <v>65</v>
      </c>
      <c r="H316" s="116"/>
      <c r="I316" s="247">
        <v>352</v>
      </c>
      <c r="J316" s="131" t="s">
        <v>456</v>
      </c>
      <c r="K316" s="112">
        <v>20000</v>
      </c>
      <c r="L316" s="112"/>
      <c r="M316" s="112"/>
      <c r="N316" s="315"/>
      <c r="O316" s="316"/>
      <c r="P316" s="257"/>
    </row>
    <row r="317" spans="1:21" s="81" customFormat="1" x14ac:dyDescent="0.2">
      <c r="A317" s="154">
        <v>1</v>
      </c>
      <c r="B317" s="154"/>
      <c r="C317" s="154"/>
      <c r="D317" s="154"/>
      <c r="E317" s="154"/>
      <c r="F317" s="154"/>
      <c r="G317" s="154"/>
      <c r="H317" s="166" t="s">
        <v>444</v>
      </c>
      <c r="I317" s="166" t="s">
        <v>167</v>
      </c>
      <c r="J317" s="156" t="s">
        <v>293</v>
      </c>
      <c r="K317" s="157">
        <f>SUM(K318)</f>
        <v>280000</v>
      </c>
      <c r="L317" s="157">
        <f t="shared" ref="L317:M317" si="141">SUM(L318)</f>
        <v>280000</v>
      </c>
      <c r="M317" s="157">
        <f t="shared" si="141"/>
        <v>280000</v>
      </c>
      <c r="N317" s="308">
        <f>AVERAGE(L317/K317)*100</f>
        <v>100</v>
      </c>
      <c r="O317" s="309">
        <f>AVERAGE(M317/L317)*100</f>
        <v>100</v>
      </c>
      <c r="P317" s="257"/>
    </row>
    <row r="318" spans="1:21" s="81" customFormat="1" x14ac:dyDescent="0.2">
      <c r="A318" s="115"/>
      <c r="B318" s="115"/>
      <c r="C318" s="115"/>
      <c r="D318" s="115"/>
      <c r="E318" s="115"/>
      <c r="F318" s="115"/>
      <c r="G318" s="115"/>
      <c r="H318" s="116"/>
      <c r="I318" s="125">
        <v>35</v>
      </c>
      <c r="J318" s="130" t="s">
        <v>49</v>
      </c>
      <c r="K318" s="123">
        <f>SUM(K319)</f>
        <v>280000</v>
      </c>
      <c r="L318" s="123">
        <v>280000</v>
      </c>
      <c r="M318" s="123">
        <v>280000</v>
      </c>
      <c r="N318" s="310">
        <f>AVERAGE(L318/K318)*100</f>
        <v>100</v>
      </c>
      <c r="O318" s="311">
        <f>AVERAGE(M318/L318)*100</f>
        <v>100</v>
      </c>
      <c r="P318" s="257"/>
    </row>
    <row r="319" spans="1:21" s="81" customFormat="1" x14ac:dyDescent="0.2">
      <c r="A319" s="115">
        <v>1</v>
      </c>
      <c r="B319" s="115"/>
      <c r="C319" s="115"/>
      <c r="D319" s="115"/>
      <c r="E319" s="115"/>
      <c r="F319" s="115"/>
      <c r="G319" s="115"/>
      <c r="H319" s="116"/>
      <c r="I319" s="125">
        <v>351</v>
      </c>
      <c r="J319" s="130" t="s">
        <v>452</v>
      </c>
      <c r="K319" s="117">
        <v>280000</v>
      </c>
      <c r="L319" s="117"/>
      <c r="M319" s="117"/>
      <c r="N319" s="314"/>
      <c r="O319" s="312"/>
      <c r="P319" s="257"/>
    </row>
    <row r="320" spans="1:21" s="81" customFormat="1" x14ac:dyDescent="0.2">
      <c r="A320" s="154">
        <v>1</v>
      </c>
      <c r="B320" s="154"/>
      <c r="C320" s="154"/>
      <c r="D320" s="154"/>
      <c r="E320" s="154"/>
      <c r="F320" s="154"/>
      <c r="G320" s="154"/>
      <c r="H320" s="166" t="s">
        <v>444</v>
      </c>
      <c r="I320" s="166" t="s">
        <v>297</v>
      </c>
      <c r="J320" s="156" t="s">
        <v>294</v>
      </c>
      <c r="K320" s="157">
        <f>SUM(K321)</f>
        <v>50000</v>
      </c>
      <c r="L320" s="157">
        <f t="shared" ref="L320:M320" si="142">SUM(L321)</f>
        <v>50000</v>
      </c>
      <c r="M320" s="157">
        <f t="shared" si="142"/>
        <v>50000</v>
      </c>
      <c r="N320" s="308">
        <f>AVERAGE(L320/K320)*100</f>
        <v>100</v>
      </c>
      <c r="O320" s="309">
        <f>AVERAGE(M320/L320)*100</f>
        <v>100</v>
      </c>
      <c r="P320" s="257"/>
      <c r="Q320" s="105"/>
      <c r="R320" s="124"/>
      <c r="S320" s="124"/>
      <c r="T320" s="124"/>
      <c r="U320" s="124"/>
    </row>
    <row r="321" spans="1:17" s="81" customFormat="1" x14ac:dyDescent="0.2">
      <c r="A321" s="115"/>
      <c r="B321" s="115"/>
      <c r="C321" s="115"/>
      <c r="D321" s="115"/>
      <c r="E321" s="115"/>
      <c r="F321" s="115"/>
      <c r="G321" s="115"/>
      <c r="H321" s="116"/>
      <c r="I321" s="125">
        <v>42</v>
      </c>
      <c r="J321" s="130" t="s">
        <v>59</v>
      </c>
      <c r="K321" s="123">
        <f>SUM(K322)</f>
        <v>50000</v>
      </c>
      <c r="L321" s="123">
        <v>50000</v>
      </c>
      <c r="M321" s="123">
        <v>50000</v>
      </c>
      <c r="N321" s="310">
        <f>AVERAGE(L321/K321)*100</f>
        <v>100</v>
      </c>
      <c r="O321" s="311">
        <f>AVERAGE(M321/L321)*100</f>
        <v>100</v>
      </c>
      <c r="P321" s="257"/>
    </row>
    <row r="322" spans="1:17" s="81" customFormat="1" x14ac:dyDescent="0.2">
      <c r="A322" s="115">
        <v>1</v>
      </c>
      <c r="B322" s="115"/>
      <c r="C322" s="115"/>
      <c r="D322" s="115"/>
      <c r="E322" s="115"/>
      <c r="F322" s="115"/>
      <c r="G322" s="115"/>
      <c r="H322" s="116"/>
      <c r="I322" s="125">
        <v>421</v>
      </c>
      <c r="J322" s="130" t="s">
        <v>453</v>
      </c>
      <c r="K322" s="117">
        <v>50000</v>
      </c>
      <c r="L322" s="117"/>
      <c r="M322" s="117"/>
      <c r="N322" s="314"/>
      <c r="O322" s="312"/>
      <c r="P322" s="279"/>
      <c r="Q322" s="124"/>
    </row>
    <row r="323" spans="1:17" s="81" customFormat="1" x14ac:dyDescent="0.2">
      <c r="A323" s="179">
        <v>1</v>
      </c>
      <c r="B323" s="172"/>
      <c r="C323" s="172"/>
      <c r="D323" s="172"/>
      <c r="E323" s="172"/>
      <c r="F323" s="172"/>
      <c r="G323" s="172"/>
      <c r="H323" s="173"/>
      <c r="I323" s="178" t="s">
        <v>289</v>
      </c>
      <c r="J323" s="175" t="s">
        <v>298</v>
      </c>
      <c r="K323" s="176">
        <f>SUM(K324+K327+K330+K333+K336+K339)</f>
        <v>230000</v>
      </c>
      <c r="L323" s="176">
        <f t="shared" ref="L323:M323" si="143">SUM(L324+L327+L330+L333+L336+L339)</f>
        <v>230000</v>
      </c>
      <c r="M323" s="176">
        <f t="shared" si="143"/>
        <v>230000</v>
      </c>
      <c r="N323" s="306">
        <f t="shared" ref="N323:O325" si="144">AVERAGE(L323/K323)*100</f>
        <v>100</v>
      </c>
      <c r="O323" s="307">
        <f t="shared" si="144"/>
        <v>100</v>
      </c>
      <c r="P323" s="257"/>
    </row>
    <row r="324" spans="1:17" s="81" customFormat="1" x14ac:dyDescent="0.2">
      <c r="A324" s="154">
        <v>1</v>
      </c>
      <c r="B324" s="154"/>
      <c r="C324" s="154"/>
      <c r="D324" s="154"/>
      <c r="E324" s="154"/>
      <c r="F324" s="154"/>
      <c r="G324" s="154"/>
      <c r="H324" s="166" t="s">
        <v>114</v>
      </c>
      <c r="I324" s="166" t="s">
        <v>292</v>
      </c>
      <c r="J324" s="156" t="s">
        <v>301</v>
      </c>
      <c r="K324" s="157">
        <f>SUM(K325)</f>
        <v>50000</v>
      </c>
      <c r="L324" s="157">
        <f t="shared" ref="L324:M324" si="145">SUM(L325)</f>
        <v>50000</v>
      </c>
      <c r="M324" s="157">
        <f t="shared" si="145"/>
        <v>50000</v>
      </c>
      <c r="N324" s="308">
        <f t="shared" si="144"/>
        <v>100</v>
      </c>
      <c r="O324" s="309">
        <f t="shared" si="144"/>
        <v>100</v>
      </c>
      <c r="P324" s="257"/>
    </row>
    <row r="325" spans="1:17" s="81" customFormat="1" x14ac:dyDescent="0.2">
      <c r="A325" s="115"/>
      <c r="B325" s="115"/>
      <c r="C325" s="115"/>
      <c r="D325" s="115"/>
      <c r="E325" s="115"/>
      <c r="F325" s="115"/>
      <c r="G325" s="115"/>
      <c r="H325" s="116"/>
      <c r="I325" s="125">
        <v>35</v>
      </c>
      <c r="J325" s="130" t="s">
        <v>49</v>
      </c>
      <c r="K325" s="123">
        <f>SUM(K326)</f>
        <v>50000</v>
      </c>
      <c r="L325" s="123">
        <v>50000</v>
      </c>
      <c r="M325" s="123">
        <v>50000</v>
      </c>
      <c r="N325" s="310">
        <f t="shared" si="144"/>
        <v>100</v>
      </c>
      <c r="O325" s="311">
        <f t="shared" si="144"/>
        <v>100</v>
      </c>
      <c r="P325" s="257"/>
    </row>
    <row r="326" spans="1:17" s="81" customFormat="1" ht="25.5" x14ac:dyDescent="0.2">
      <c r="A326" s="115">
        <v>1</v>
      </c>
      <c r="B326" s="115"/>
      <c r="C326" s="115"/>
      <c r="D326" s="115"/>
      <c r="E326" s="115"/>
      <c r="F326" s="115"/>
      <c r="G326" s="115"/>
      <c r="H326" s="116"/>
      <c r="I326" s="247">
        <v>352</v>
      </c>
      <c r="J326" s="131" t="s">
        <v>456</v>
      </c>
      <c r="K326" s="112">
        <v>50000</v>
      </c>
      <c r="L326" s="112"/>
      <c r="M326" s="112"/>
      <c r="N326" s="315"/>
      <c r="O326" s="316"/>
      <c r="P326" s="257"/>
    </row>
    <row r="327" spans="1:17" s="81" customFormat="1" x14ac:dyDescent="0.2">
      <c r="A327" s="154">
        <v>1</v>
      </c>
      <c r="B327" s="154"/>
      <c r="C327" s="154"/>
      <c r="D327" s="154"/>
      <c r="E327" s="154"/>
      <c r="F327" s="154"/>
      <c r="G327" s="154"/>
      <c r="H327" s="166" t="s">
        <v>114</v>
      </c>
      <c r="I327" s="166" t="s">
        <v>291</v>
      </c>
      <c r="J327" s="156" t="s">
        <v>302</v>
      </c>
      <c r="K327" s="157">
        <f>SUM(K328)</f>
        <v>20000</v>
      </c>
      <c r="L327" s="157">
        <f t="shared" ref="L327:M327" si="146">SUM(L328)</f>
        <v>20000</v>
      </c>
      <c r="M327" s="157">
        <f t="shared" si="146"/>
        <v>20000</v>
      </c>
      <c r="N327" s="308">
        <f>AVERAGE(L327/K327)*100</f>
        <v>100</v>
      </c>
      <c r="O327" s="309">
        <f>AVERAGE(M327/L327)*100</f>
        <v>100</v>
      </c>
      <c r="P327" s="257"/>
    </row>
    <row r="328" spans="1:17" s="81" customFormat="1" x14ac:dyDescent="0.2">
      <c r="A328" s="115"/>
      <c r="B328" s="115"/>
      <c r="C328" s="115"/>
      <c r="D328" s="115"/>
      <c r="E328" s="115"/>
      <c r="F328" s="115"/>
      <c r="G328" s="115"/>
      <c r="H328" s="116"/>
      <c r="I328" s="125">
        <v>32</v>
      </c>
      <c r="J328" s="130" t="s">
        <v>41</v>
      </c>
      <c r="K328" s="123">
        <f>SUM(K329)</f>
        <v>20000</v>
      </c>
      <c r="L328" s="123">
        <v>20000</v>
      </c>
      <c r="M328" s="123">
        <v>20000</v>
      </c>
      <c r="N328" s="310">
        <f>AVERAGE(L328/K328)*100</f>
        <v>100</v>
      </c>
      <c r="O328" s="311">
        <f>AVERAGE(M328/L328)*100</f>
        <v>100</v>
      </c>
      <c r="P328" s="257"/>
    </row>
    <row r="329" spans="1:17" s="81" customFormat="1" x14ac:dyDescent="0.2">
      <c r="A329" s="115">
        <v>1</v>
      </c>
      <c r="B329" s="115"/>
      <c r="C329" s="115"/>
      <c r="D329" s="115"/>
      <c r="E329" s="115"/>
      <c r="F329" s="115"/>
      <c r="G329" s="115"/>
      <c r="H329" s="116"/>
      <c r="I329" s="125">
        <v>323</v>
      </c>
      <c r="J329" s="123" t="s">
        <v>44</v>
      </c>
      <c r="K329" s="117">
        <v>20000</v>
      </c>
      <c r="L329" s="117"/>
      <c r="M329" s="117"/>
      <c r="N329" s="314"/>
      <c r="O329" s="312"/>
      <c r="P329" s="257"/>
    </row>
    <row r="330" spans="1:17" s="81" customFormat="1" x14ac:dyDescent="0.2">
      <c r="A330" s="154">
        <v>1</v>
      </c>
      <c r="B330" s="154"/>
      <c r="C330" s="154"/>
      <c r="D330" s="154"/>
      <c r="E330" s="154" t="s">
        <v>91</v>
      </c>
      <c r="F330" s="154" t="s">
        <v>91</v>
      </c>
      <c r="G330" s="154" t="s">
        <v>91</v>
      </c>
      <c r="H330" s="166" t="s">
        <v>114</v>
      </c>
      <c r="I330" s="166" t="s">
        <v>588</v>
      </c>
      <c r="J330" s="156" t="s">
        <v>385</v>
      </c>
      <c r="K330" s="157">
        <f>SUM(K331)</f>
        <v>70000</v>
      </c>
      <c r="L330" s="157">
        <f t="shared" ref="L330:M330" si="147">SUM(L331)</f>
        <v>70000</v>
      </c>
      <c r="M330" s="157">
        <f t="shared" si="147"/>
        <v>70000</v>
      </c>
      <c r="N330" s="308">
        <f>AVERAGE(L330/K330)*100</f>
        <v>100</v>
      </c>
      <c r="O330" s="309">
        <f>AVERAGE(M330/L330)*100</f>
        <v>100</v>
      </c>
      <c r="P330" s="257"/>
    </row>
    <row r="331" spans="1:17" s="81" customFormat="1" x14ac:dyDescent="0.2">
      <c r="A331" s="115"/>
      <c r="B331" s="115"/>
      <c r="C331" s="115"/>
      <c r="D331" s="115"/>
      <c r="E331" s="115" t="s">
        <v>65</v>
      </c>
      <c r="F331" s="115" t="s">
        <v>65</v>
      </c>
      <c r="G331" s="115" t="s">
        <v>65</v>
      </c>
      <c r="H331" s="116"/>
      <c r="I331" s="125">
        <v>32</v>
      </c>
      <c r="J331" s="130" t="s">
        <v>41</v>
      </c>
      <c r="K331" s="126">
        <f>SUM(K332)</f>
        <v>70000</v>
      </c>
      <c r="L331" s="126">
        <v>70000</v>
      </c>
      <c r="M331" s="126">
        <v>70000</v>
      </c>
      <c r="N331" s="310">
        <f>AVERAGE(L331/K331)*100</f>
        <v>100</v>
      </c>
      <c r="O331" s="311">
        <f>AVERAGE(M331/L331)*100</f>
        <v>100</v>
      </c>
      <c r="P331" s="257"/>
    </row>
    <row r="332" spans="1:17" s="81" customFormat="1" x14ac:dyDescent="0.2">
      <c r="A332" s="115">
        <v>1</v>
      </c>
      <c r="B332" s="115"/>
      <c r="C332" s="115"/>
      <c r="D332" s="115"/>
      <c r="E332" s="115" t="s">
        <v>65</v>
      </c>
      <c r="F332" s="115" t="s">
        <v>65</v>
      </c>
      <c r="G332" s="115" t="s">
        <v>65</v>
      </c>
      <c r="H332" s="116"/>
      <c r="I332" s="125">
        <v>323</v>
      </c>
      <c r="J332" s="123" t="s">
        <v>44</v>
      </c>
      <c r="K332" s="117">
        <v>70000</v>
      </c>
      <c r="L332" s="117"/>
      <c r="M332" s="117"/>
      <c r="N332" s="314"/>
      <c r="O332" s="312"/>
      <c r="P332" s="257"/>
    </row>
    <row r="333" spans="1:17" s="81" customFormat="1" ht="15.75" customHeight="1" x14ac:dyDescent="0.2">
      <c r="A333" s="154">
        <v>1</v>
      </c>
      <c r="B333" s="154"/>
      <c r="C333" s="154"/>
      <c r="D333" s="154"/>
      <c r="E333" s="154"/>
      <c r="F333" s="154"/>
      <c r="G333" s="154"/>
      <c r="H333" s="166" t="s">
        <v>114</v>
      </c>
      <c r="I333" s="166" t="s">
        <v>492</v>
      </c>
      <c r="J333" s="156" t="s">
        <v>495</v>
      </c>
      <c r="K333" s="157">
        <f>SUM(K334)</f>
        <v>30000</v>
      </c>
      <c r="L333" s="157">
        <f t="shared" ref="L333:M333" si="148">SUM(L334)</f>
        <v>30000</v>
      </c>
      <c r="M333" s="157">
        <f t="shared" si="148"/>
        <v>30000</v>
      </c>
      <c r="N333" s="308">
        <f>AVERAGE(L333/K333)*100</f>
        <v>100</v>
      </c>
      <c r="O333" s="309">
        <f>AVERAGE(M333/L333)*100</f>
        <v>100</v>
      </c>
      <c r="P333" s="257"/>
    </row>
    <row r="334" spans="1:17" s="81" customFormat="1" x14ac:dyDescent="0.2">
      <c r="A334" s="115"/>
      <c r="B334" s="115"/>
      <c r="C334" s="115"/>
      <c r="D334" s="115"/>
      <c r="E334" s="115"/>
      <c r="F334" s="115"/>
      <c r="G334" s="115"/>
      <c r="H334" s="116"/>
      <c r="I334" s="125">
        <v>35</v>
      </c>
      <c r="J334" s="130" t="s">
        <v>49</v>
      </c>
      <c r="K334" s="123">
        <f>SUM(K335)</f>
        <v>30000</v>
      </c>
      <c r="L334" s="123">
        <v>30000</v>
      </c>
      <c r="M334" s="123">
        <v>30000</v>
      </c>
      <c r="N334" s="310">
        <f>AVERAGE(L334/K334)*100</f>
        <v>100</v>
      </c>
      <c r="O334" s="311">
        <f>AVERAGE(M334/L334)*100</f>
        <v>100</v>
      </c>
      <c r="P334" s="257"/>
      <c r="Q334" s="206"/>
    </row>
    <row r="335" spans="1:17" s="81" customFormat="1" ht="25.5" x14ac:dyDescent="0.2">
      <c r="A335" s="285">
        <v>1</v>
      </c>
      <c r="B335" s="115"/>
      <c r="C335" s="115"/>
      <c r="D335" s="115"/>
      <c r="E335" s="115"/>
      <c r="F335" s="115"/>
      <c r="G335" s="115"/>
      <c r="H335" s="116"/>
      <c r="I335" s="247">
        <v>352</v>
      </c>
      <c r="J335" s="131" t="s">
        <v>456</v>
      </c>
      <c r="K335" s="235">
        <v>30000</v>
      </c>
      <c r="L335" s="235"/>
      <c r="M335" s="235"/>
      <c r="N335" s="319"/>
      <c r="O335" s="320"/>
      <c r="P335" s="257"/>
    </row>
    <row r="336" spans="1:17" s="108" customFormat="1" ht="26.25" customHeight="1" x14ac:dyDescent="0.2">
      <c r="A336" s="154">
        <v>1</v>
      </c>
      <c r="B336" s="168"/>
      <c r="C336" s="168"/>
      <c r="D336" s="168"/>
      <c r="E336" s="168"/>
      <c r="F336" s="168"/>
      <c r="G336" s="168"/>
      <c r="H336" s="169" t="s">
        <v>114</v>
      </c>
      <c r="I336" s="169" t="s">
        <v>493</v>
      </c>
      <c r="J336" s="170" t="s">
        <v>496</v>
      </c>
      <c r="K336" s="171">
        <f>SUM(K337)</f>
        <v>50000</v>
      </c>
      <c r="L336" s="171">
        <f t="shared" ref="L336:M336" si="149">SUM(L337)</f>
        <v>50000</v>
      </c>
      <c r="M336" s="171">
        <f t="shared" si="149"/>
        <v>50000</v>
      </c>
      <c r="N336" s="317">
        <f>AVERAGE(L336/K336)*100</f>
        <v>100</v>
      </c>
      <c r="O336" s="318">
        <f>AVERAGE(M336/L336)*100</f>
        <v>100</v>
      </c>
      <c r="P336" s="271"/>
    </row>
    <row r="337" spans="1:16" s="81" customFormat="1" x14ac:dyDescent="0.2">
      <c r="A337" s="115"/>
      <c r="B337" s="115"/>
      <c r="C337" s="115"/>
      <c r="D337" s="115"/>
      <c r="E337" s="115"/>
      <c r="F337" s="115"/>
      <c r="G337" s="115"/>
      <c r="H337" s="116"/>
      <c r="I337" s="125">
        <v>35</v>
      </c>
      <c r="J337" s="130" t="s">
        <v>49</v>
      </c>
      <c r="K337" s="123">
        <f>SUM(K338)</f>
        <v>50000</v>
      </c>
      <c r="L337" s="123">
        <v>50000</v>
      </c>
      <c r="M337" s="123">
        <v>50000</v>
      </c>
      <c r="N337" s="310">
        <f>AVERAGE(L337/K337)*100</f>
        <v>100</v>
      </c>
      <c r="O337" s="311">
        <f>AVERAGE(M337/L337)*100</f>
        <v>100</v>
      </c>
      <c r="P337" s="257"/>
    </row>
    <row r="338" spans="1:16" s="81" customFormat="1" ht="25.5" x14ac:dyDescent="0.2">
      <c r="A338" s="285">
        <v>1</v>
      </c>
      <c r="B338" s="115"/>
      <c r="C338" s="115"/>
      <c r="D338" s="115"/>
      <c r="E338" s="115"/>
      <c r="F338" s="115"/>
      <c r="G338" s="115"/>
      <c r="H338" s="116"/>
      <c r="I338" s="247">
        <v>352</v>
      </c>
      <c r="J338" s="131" t="s">
        <v>456</v>
      </c>
      <c r="K338" s="235">
        <v>50000</v>
      </c>
      <c r="L338" s="235"/>
      <c r="M338" s="235"/>
      <c r="N338" s="319"/>
      <c r="O338" s="320"/>
      <c r="P338" s="257"/>
    </row>
    <row r="339" spans="1:16" s="108" customFormat="1" ht="25.5" x14ac:dyDescent="0.2">
      <c r="A339" s="154">
        <v>1</v>
      </c>
      <c r="B339" s="168"/>
      <c r="C339" s="168"/>
      <c r="D339" s="168"/>
      <c r="E339" s="168"/>
      <c r="F339" s="168"/>
      <c r="G339" s="168"/>
      <c r="H339" s="169" t="s">
        <v>114</v>
      </c>
      <c r="I339" s="169" t="s">
        <v>494</v>
      </c>
      <c r="J339" s="170" t="s">
        <v>547</v>
      </c>
      <c r="K339" s="171">
        <f>SUM(K340)</f>
        <v>10000</v>
      </c>
      <c r="L339" s="171">
        <f t="shared" ref="L339:M339" si="150">SUM(L340)</f>
        <v>10000</v>
      </c>
      <c r="M339" s="171">
        <f t="shared" si="150"/>
        <v>10000</v>
      </c>
      <c r="N339" s="317">
        <f>AVERAGE(L339/K339)*100</f>
        <v>100</v>
      </c>
      <c r="O339" s="318">
        <f>AVERAGE(M339/L339)*100</f>
        <v>100</v>
      </c>
      <c r="P339" s="271"/>
    </row>
    <row r="340" spans="1:16" s="81" customFormat="1" x14ac:dyDescent="0.2">
      <c r="A340" s="115"/>
      <c r="B340" s="115"/>
      <c r="C340" s="115"/>
      <c r="D340" s="115"/>
      <c r="E340" s="115"/>
      <c r="F340" s="115"/>
      <c r="G340" s="115"/>
      <c r="H340" s="116"/>
      <c r="I340" s="125">
        <v>35</v>
      </c>
      <c r="J340" s="130" t="s">
        <v>49</v>
      </c>
      <c r="K340" s="123">
        <f>SUM(K341)</f>
        <v>10000</v>
      </c>
      <c r="L340" s="123">
        <v>10000</v>
      </c>
      <c r="M340" s="123">
        <v>10000</v>
      </c>
      <c r="N340" s="310">
        <f>AVERAGE(L340/K340)*100</f>
        <v>100</v>
      </c>
      <c r="O340" s="311">
        <f>AVERAGE(M340/L340)*100</f>
        <v>100</v>
      </c>
      <c r="P340" s="257"/>
    </row>
    <row r="341" spans="1:16" s="81" customFormat="1" ht="25.5" x14ac:dyDescent="0.2">
      <c r="A341" s="285">
        <v>1</v>
      </c>
      <c r="B341" s="115"/>
      <c r="C341" s="115"/>
      <c r="D341" s="115"/>
      <c r="E341" s="115"/>
      <c r="F341" s="115"/>
      <c r="G341" s="115"/>
      <c r="H341" s="116"/>
      <c r="I341" s="247">
        <v>352</v>
      </c>
      <c r="J341" s="131" t="s">
        <v>456</v>
      </c>
      <c r="K341" s="235">
        <v>10000</v>
      </c>
      <c r="L341" s="235"/>
      <c r="M341" s="235"/>
      <c r="N341" s="319"/>
      <c r="O341" s="320"/>
      <c r="P341" s="257"/>
    </row>
    <row r="342" spans="1:16" s="81" customFormat="1" x14ac:dyDescent="0.2">
      <c r="A342" s="149"/>
      <c r="B342" s="149"/>
      <c r="C342" s="149"/>
      <c r="D342" s="149"/>
      <c r="E342" s="149"/>
      <c r="F342" s="149"/>
      <c r="G342" s="149"/>
      <c r="H342" s="150"/>
      <c r="I342" s="153" t="s">
        <v>311</v>
      </c>
      <c r="J342" s="152"/>
      <c r="K342" s="152">
        <f>SUM(K345+K371+K375+K391)</f>
        <v>1662000</v>
      </c>
      <c r="L342" s="152">
        <f t="shared" ref="L342:M342" si="151">SUM(L345+L371+L375+L391)</f>
        <v>1662000</v>
      </c>
      <c r="M342" s="152">
        <f t="shared" si="151"/>
        <v>1662000</v>
      </c>
      <c r="N342" s="304">
        <f>AVERAGE(L342/K342)*100</f>
        <v>100</v>
      </c>
      <c r="O342" s="305">
        <f>AVERAGE(M342/L342)*100</f>
        <v>100</v>
      </c>
      <c r="P342" s="257"/>
    </row>
    <row r="343" spans="1:16" s="81" customFormat="1" x14ac:dyDescent="0.2">
      <c r="A343" s="149"/>
      <c r="B343" s="149"/>
      <c r="C343" s="149"/>
      <c r="D343" s="149"/>
      <c r="E343" s="149"/>
      <c r="F343" s="149"/>
      <c r="G343" s="149"/>
      <c r="H343" s="181" t="s">
        <v>110</v>
      </c>
      <c r="I343" s="153" t="s">
        <v>287</v>
      </c>
      <c r="J343" s="152"/>
      <c r="K343" s="152">
        <f>SUM(K346+K349+K354+K357+K360+K368)</f>
        <v>590000</v>
      </c>
      <c r="L343" s="152">
        <f t="shared" ref="L343:M343" si="152">SUM(L346+L349+L354+L357+L360+L368)</f>
        <v>590000</v>
      </c>
      <c r="M343" s="152">
        <f t="shared" si="152"/>
        <v>590000</v>
      </c>
      <c r="N343" s="304">
        <f t="shared" ref="N343:O344" si="153">AVERAGE(L343/K343)*100</f>
        <v>100</v>
      </c>
      <c r="O343" s="305">
        <f t="shared" si="153"/>
        <v>100</v>
      </c>
      <c r="P343" s="257"/>
    </row>
    <row r="344" spans="1:16" s="81" customFormat="1" x14ac:dyDescent="0.2">
      <c r="A344" s="149"/>
      <c r="B344" s="149"/>
      <c r="C344" s="149"/>
      <c r="D344" s="149"/>
      <c r="E344" s="149"/>
      <c r="F344" s="149"/>
      <c r="G344" s="149"/>
      <c r="H344" s="181" t="s">
        <v>149</v>
      </c>
      <c r="I344" s="153" t="s">
        <v>312</v>
      </c>
      <c r="J344" s="152"/>
      <c r="K344" s="152">
        <f>SUM(K363+K372+K376+K392+K395+K398+K401+K404)</f>
        <v>1072000</v>
      </c>
      <c r="L344" s="152">
        <f t="shared" ref="L344:M344" si="154">SUM(L363+L372+L376+L392+L395+L398+L401+L404)</f>
        <v>1072000</v>
      </c>
      <c r="M344" s="152">
        <f t="shared" si="154"/>
        <v>1072000</v>
      </c>
      <c r="N344" s="304">
        <f t="shared" si="153"/>
        <v>100</v>
      </c>
      <c r="O344" s="305">
        <f t="shared" si="153"/>
        <v>100</v>
      </c>
      <c r="P344" s="257"/>
    </row>
    <row r="345" spans="1:16" s="81" customFormat="1" x14ac:dyDescent="0.2">
      <c r="A345" s="179">
        <v>1</v>
      </c>
      <c r="B345" s="172"/>
      <c r="C345" s="172"/>
      <c r="D345" s="172"/>
      <c r="E345" s="172" t="s">
        <v>91</v>
      </c>
      <c r="F345" s="172" t="s">
        <v>91</v>
      </c>
      <c r="G345" s="172" t="s">
        <v>91</v>
      </c>
      <c r="H345" s="173"/>
      <c r="I345" s="178" t="s">
        <v>170</v>
      </c>
      <c r="J345" s="175" t="s">
        <v>313</v>
      </c>
      <c r="K345" s="176">
        <f>SUM(K346+K349+K354+K357+K360+K363+K368)</f>
        <v>890000</v>
      </c>
      <c r="L345" s="176">
        <f t="shared" ref="L345:M345" si="155">SUM(L346+L349+L354+L357+L360+L363+L368)</f>
        <v>890000</v>
      </c>
      <c r="M345" s="176">
        <f t="shared" si="155"/>
        <v>890000</v>
      </c>
      <c r="N345" s="306">
        <f t="shared" ref="N345:O347" si="156">AVERAGE(L345/K345)*100</f>
        <v>100</v>
      </c>
      <c r="O345" s="307">
        <f t="shared" si="156"/>
        <v>100</v>
      </c>
      <c r="P345" s="257"/>
    </row>
    <row r="346" spans="1:16" s="81" customFormat="1" x14ac:dyDescent="0.2">
      <c r="A346" s="154">
        <v>1</v>
      </c>
      <c r="B346" s="154"/>
      <c r="C346" s="154"/>
      <c r="D346" s="154"/>
      <c r="E346" s="154" t="s">
        <v>91</v>
      </c>
      <c r="F346" s="154" t="s">
        <v>91</v>
      </c>
      <c r="G346" s="154" t="s">
        <v>91</v>
      </c>
      <c r="H346" s="166" t="s">
        <v>445</v>
      </c>
      <c r="I346" s="166" t="s">
        <v>299</v>
      </c>
      <c r="J346" s="156" t="s">
        <v>314</v>
      </c>
      <c r="K346" s="157">
        <f>SUM(K347)</f>
        <v>130000</v>
      </c>
      <c r="L346" s="157">
        <f t="shared" ref="L346:M346" si="157">SUM(L347)</f>
        <v>130000</v>
      </c>
      <c r="M346" s="157">
        <f t="shared" si="157"/>
        <v>130000</v>
      </c>
      <c r="N346" s="308">
        <f t="shared" si="156"/>
        <v>100</v>
      </c>
      <c r="O346" s="309">
        <f t="shared" si="156"/>
        <v>100</v>
      </c>
      <c r="P346" s="257"/>
    </row>
    <row r="347" spans="1:16" s="81" customFormat="1" x14ac:dyDescent="0.2">
      <c r="A347" s="115"/>
      <c r="B347" s="115"/>
      <c r="C347" s="115"/>
      <c r="D347" s="115"/>
      <c r="E347" s="115" t="s">
        <v>65</v>
      </c>
      <c r="F347" s="115" t="s">
        <v>65</v>
      </c>
      <c r="G347" s="115" t="s">
        <v>65</v>
      </c>
      <c r="H347" s="116"/>
      <c r="I347" s="125">
        <v>38</v>
      </c>
      <c r="J347" s="123" t="s">
        <v>53</v>
      </c>
      <c r="K347" s="123">
        <f>SUM(K348)</f>
        <v>130000</v>
      </c>
      <c r="L347" s="123">
        <v>130000</v>
      </c>
      <c r="M347" s="123">
        <v>130000</v>
      </c>
      <c r="N347" s="310">
        <f t="shared" si="156"/>
        <v>100</v>
      </c>
      <c r="O347" s="311">
        <f t="shared" si="156"/>
        <v>100</v>
      </c>
      <c r="P347" s="257"/>
    </row>
    <row r="348" spans="1:16" s="81" customFormat="1" x14ac:dyDescent="0.2">
      <c r="A348" s="115">
        <v>1</v>
      </c>
      <c r="B348" s="115"/>
      <c r="C348" s="115"/>
      <c r="D348" s="115"/>
      <c r="E348" s="115" t="s">
        <v>65</v>
      </c>
      <c r="F348" s="115" t="s">
        <v>65</v>
      </c>
      <c r="G348" s="115" t="s">
        <v>65</v>
      </c>
      <c r="H348" s="116"/>
      <c r="I348" s="125">
        <v>381</v>
      </c>
      <c r="J348" s="123" t="s">
        <v>54</v>
      </c>
      <c r="K348" s="117">
        <v>130000</v>
      </c>
      <c r="L348" s="117"/>
      <c r="M348" s="117"/>
      <c r="N348" s="314"/>
      <c r="O348" s="312"/>
      <c r="P348" s="257"/>
    </row>
    <row r="349" spans="1:16" s="81" customFormat="1" x14ac:dyDescent="0.2">
      <c r="A349" s="154">
        <v>1</v>
      </c>
      <c r="B349" s="154"/>
      <c r="C349" s="154"/>
      <c r="D349" s="154"/>
      <c r="E349" s="154" t="s">
        <v>91</v>
      </c>
      <c r="F349" s="154" t="s">
        <v>91</v>
      </c>
      <c r="G349" s="154" t="s">
        <v>91</v>
      </c>
      <c r="H349" s="166" t="s">
        <v>445</v>
      </c>
      <c r="I349" s="166" t="s">
        <v>300</v>
      </c>
      <c r="J349" s="156" t="s">
        <v>315</v>
      </c>
      <c r="K349" s="157">
        <f>SUM(K350+K352)</f>
        <v>240000</v>
      </c>
      <c r="L349" s="157">
        <f t="shared" ref="L349:M349" si="158">SUM(L350+L352)</f>
        <v>240000</v>
      </c>
      <c r="M349" s="157">
        <f t="shared" si="158"/>
        <v>240000</v>
      </c>
      <c r="N349" s="308">
        <f>AVERAGE(L349/K349)*100</f>
        <v>100</v>
      </c>
      <c r="O349" s="309">
        <f>AVERAGE(M349/L349)*100</f>
        <v>100</v>
      </c>
      <c r="P349" s="257"/>
    </row>
    <row r="350" spans="1:16" s="81" customFormat="1" x14ac:dyDescent="0.2">
      <c r="A350" s="121"/>
      <c r="B350" s="121"/>
      <c r="C350" s="121"/>
      <c r="D350" s="121"/>
      <c r="E350" s="121"/>
      <c r="F350" s="121"/>
      <c r="G350" s="121"/>
      <c r="H350" s="132"/>
      <c r="I350" s="125">
        <v>35</v>
      </c>
      <c r="J350" s="130" t="s">
        <v>49</v>
      </c>
      <c r="K350" s="123">
        <f>SUM(K351)</f>
        <v>185000</v>
      </c>
      <c r="L350" s="123">
        <v>185000</v>
      </c>
      <c r="M350" s="123">
        <v>185000</v>
      </c>
      <c r="N350" s="310">
        <f>AVERAGE(L350/K350)*100</f>
        <v>100</v>
      </c>
      <c r="O350" s="311">
        <f>AVERAGE(M350/L350)*100</f>
        <v>100</v>
      </c>
      <c r="P350" s="257"/>
    </row>
    <row r="351" spans="1:16" s="81" customFormat="1" x14ac:dyDescent="0.2">
      <c r="A351" s="121">
        <v>1</v>
      </c>
      <c r="B351" s="121"/>
      <c r="C351" s="121"/>
      <c r="D351" s="121"/>
      <c r="E351" s="121"/>
      <c r="F351" s="121"/>
      <c r="G351" s="121"/>
      <c r="H351" s="132"/>
      <c r="I351" s="125">
        <v>351</v>
      </c>
      <c r="J351" s="130" t="s">
        <v>452</v>
      </c>
      <c r="K351" s="117">
        <v>185000</v>
      </c>
      <c r="L351" s="117"/>
      <c r="M351" s="117"/>
      <c r="N351" s="314"/>
      <c r="O351" s="312"/>
      <c r="P351" s="257"/>
    </row>
    <row r="352" spans="1:16" s="81" customFormat="1" x14ac:dyDescent="0.2">
      <c r="A352" s="115"/>
      <c r="B352" s="115"/>
      <c r="C352" s="115"/>
      <c r="D352" s="115"/>
      <c r="E352" s="115" t="s">
        <v>65</v>
      </c>
      <c r="F352" s="115" t="s">
        <v>65</v>
      </c>
      <c r="G352" s="115" t="s">
        <v>65</v>
      </c>
      <c r="H352" s="116"/>
      <c r="I352" s="125">
        <v>38</v>
      </c>
      <c r="J352" s="123" t="s">
        <v>53</v>
      </c>
      <c r="K352" s="123">
        <f>SUM(K353)</f>
        <v>55000</v>
      </c>
      <c r="L352" s="123">
        <v>55000</v>
      </c>
      <c r="M352" s="123">
        <v>55000</v>
      </c>
      <c r="N352" s="310">
        <f>AVERAGE(L352/K352)*100</f>
        <v>100</v>
      </c>
      <c r="O352" s="311">
        <f>AVERAGE(M352/L352)*100</f>
        <v>100</v>
      </c>
      <c r="P352" s="257"/>
    </row>
    <row r="353" spans="1:17" s="81" customFormat="1" x14ac:dyDescent="0.2">
      <c r="A353" s="115">
        <v>1</v>
      </c>
      <c r="B353" s="115"/>
      <c r="C353" s="115"/>
      <c r="D353" s="115"/>
      <c r="E353" s="115" t="s">
        <v>65</v>
      </c>
      <c r="F353" s="115" t="s">
        <v>65</v>
      </c>
      <c r="G353" s="115" t="s">
        <v>65</v>
      </c>
      <c r="H353" s="116"/>
      <c r="I353" s="125">
        <v>381</v>
      </c>
      <c r="J353" s="123" t="s">
        <v>54</v>
      </c>
      <c r="K353" s="117">
        <v>55000</v>
      </c>
      <c r="L353" s="117"/>
      <c r="M353" s="117"/>
      <c r="N353" s="314"/>
      <c r="O353" s="312"/>
      <c r="P353" s="257"/>
    </row>
    <row r="354" spans="1:17" s="81" customFormat="1" x14ac:dyDescent="0.2">
      <c r="A354" s="154">
        <v>1</v>
      </c>
      <c r="B354" s="154"/>
      <c r="C354" s="154"/>
      <c r="D354" s="154"/>
      <c r="E354" s="154" t="s">
        <v>91</v>
      </c>
      <c r="F354" s="154" t="s">
        <v>91</v>
      </c>
      <c r="G354" s="154" t="s">
        <v>91</v>
      </c>
      <c r="H354" s="166" t="s">
        <v>445</v>
      </c>
      <c r="I354" s="166" t="s">
        <v>303</v>
      </c>
      <c r="J354" s="156" t="s">
        <v>316</v>
      </c>
      <c r="K354" s="157">
        <f>SUM(K355)</f>
        <v>60000</v>
      </c>
      <c r="L354" s="157">
        <f t="shared" ref="L354:M354" si="159">SUM(L355)</f>
        <v>60000</v>
      </c>
      <c r="M354" s="157">
        <f t="shared" si="159"/>
        <v>60000</v>
      </c>
      <c r="N354" s="308">
        <f>AVERAGE(L354/K354)*100</f>
        <v>100</v>
      </c>
      <c r="O354" s="309">
        <f>AVERAGE(M354/L354)*100</f>
        <v>100</v>
      </c>
      <c r="P354" s="257"/>
    </row>
    <row r="355" spans="1:17" s="81" customFormat="1" x14ac:dyDescent="0.2">
      <c r="A355" s="115"/>
      <c r="B355" s="115"/>
      <c r="C355" s="115"/>
      <c r="D355" s="115"/>
      <c r="E355" s="115" t="s">
        <v>65</v>
      </c>
      <c r="F355" s="115" t="s">
        <v>65</v>
      </c>
      <c r="G355" s="115" t="s">
        <v>65</v>
      </c>
      <c r="H355" s="116"/>
      <c r="I355" s="125">
        <v>38</v>
      </c>
      <c r="J355" s="123" t="s">
        <v>53</v>
      </c>
      <c r="K355" s="123">
        <f>SUM(K356)</f>
        <v>60000</v>
      </c>
      <c r="L355" s="123">
        <v>60000</v>
      </c>
      <c r="M355" s="123">
        <v>60000</v>
      </c>
      <c r="N355" s="310">
        <f>AVERAGE(L355/K355)*100</f>
        <v>100</v>
      </c>
      <c r="O355" s="311">
        <f>AVERAGE(M355/L355)*100</f>
        <v>100</v>
      </c>
      <c r="P355" s="257"/>
    </row>
    <row r="356" spans="1:17" s="81" customFormat="1" x14ac:dyDescent="0.2">
      <c r="A356" s="115">
        <v>1</v>
      </c>
      <c r="B356" s="115"/>
      <c r="C356" s="115"/>
      <c r="D356" s="115"/>
      <c r="E356" s="115" t="s">
        <v>65</v>
      </c>
      <c r="F356" s="115" t="s">
        <v>65</v>
      </c>
      <c r="G356" s="115" t="s">
        <v>65</v>
      </c>
      <c r="H356" s="116"/>
      <c r="I356" s="125">
        <v>381</v>
      </c>
      <c r="J356" s="123" t="s">
        <v>54</v>
      </c>
      <c r="K356" s="117">
        <v>60000</v>
      </c>
      <c r="L356" s="117"/>
      <c r="M356" s="117"/>
      <c r="N356" s="314"/>
      <c r="O356" s="312"/>
      <c r="P356" s="257"/>
    </row>
    <row r="357" spans="1:17" s="81" customFormat="1" x14ac:dyDescent="0.2">
      <c r="A357" s="154">
        <v>1</v>
      </c>
      <c r="B357" s="154"/>
      <c r="C357" s="154"/>
      <c r="D357" s="154"/>
      <c r="E357" s="154" t="s">
        <v>91</v>
      </c>
      <c r="F357" s="154" t="s">
        <v>91</v>
      </c>
      <c r="G357" s="154" t="s">
        <v>91</v>
      </c>
      <c r="H357" s="166" t="s">
        <v>445</v>
      </c>
      <c r="I357" s="166" t="s">
        <v>304</v>
      </c>
      <c r="J357" s="156" t="s">
        <v>317</v>
      </c>
      <c r="K357" s="157">
        <f>SUM(K358)</f>
        <v>40000</v>
      </c>
      <c r="L357" s="157">
        <f t="shared" ref="L357:M357" si="160">SUM(L358)</f>
        <v>40000</v>
      </c>
      <c r="M357" s="157">
        <f t="shared" si="160"/>
        <v>40000</v>
      </c>
      <c r="N357" s="308">
        <f>AVERAGE(L357/K357)*100</f>
        <v>100</v>
      </c>
      <c r="O357" s="309">
        <f>AVERAGE(M357/L357)*100</f>
        <v>100</v>
      </c>
      <c r="P357" s="257"/>
    </row>
    <row r="358" spans="1:17" s="81" customFormat="1" x14ac:dyDescent="0.2">
      <c r="A358" s="115"/>
      <c r="B358" s="115"/>
      <c r="C358" s="115"/>
      <c r="D358" s="115"/>
      <c r="E358" s="115" t="s">
        <v>65</v>
      </c>
      <c r="F358" s="115" t="s">
        <v>65</v>
      </c>
      <c r="G358" s="115" t="s">
        <v>65</v>
      </c>
      <c r="H358" s="116"/>
      <c r="I358" s="125">
        <v>38</v>
      </c>
      <c r="J358" s="123" t="s">
        <v>53</v>
      </c>
      <c r="K358" s="123">
        <f>SUM(K359)</f>
        <v>40000</v>
      </c>
      <c r="L358" s="123">
        <v>40000</v>
      </c>
      <c r="M358" s="123">
        <v>40000</v>
      </c>
      <c r="N358" s="310">
        <f>AVERAGE(L358/K358)*100</f>
        <v>100</v>
      </c>
      <c r="O358" s="311">
        <f>AVERAGE(M358/L358)*100</f>
        <v>100</v>
      </c>
      <c r="P358" s="257"/>
    </row>
    <row r="359" spans="1:17" s="81" customFormat="1" x14ac:dyDescent="0.2">
      <c r="A359" s="115">
        <v>1</v>
      </c>
      <c r="B359" s="115"/>
      <c r="C359" s="115"/>
      <c r="D359" s="115"/>
      <c r="E359" s="115" t="s">
        <v>65</v>
      </c>
      <c r="F359" s="115" t="s">
        <v>65</v>
      </c>
      <c r="G359" s="115" t="s">
        <v>65</v>
      </c>
      <c r="H359" s="116"/>
      <c r="I359" s="125">
        <v>381</v>
      </c>
      <c r="J359" s="123" t="s">
        <v>54</v>
      </c>
      <c r="K359" s="117">
        <v>40000</v>
      </c>
      <c r="L359" s="117"/>
      <c r="M359" s="117"/>
      <c r="N359" s="314"/>
      <c r="O359" s="312"/>
      <c r="P359" s="257"/>
    </row>
    <row r="360" spans="1:17" s="81" customFormat="1" x14ac:dyDescent="0.2">
      <c r="A360" s="154">
        <v>1</v>
      </c>
      <c r="B360" s="154"/>
      <c r="C360" s="154"/>
      <c r="D360" s="154"/>
      <c r="E360" s="154" t="s">
        <v>91</v>
      </c>
      <c r="F360" s="154" t="s">
        <v>91</v>
      </c>
      <c r="G360" s="154" t="s">
        <v>91</v>
      </c>
      <c r="H360" s="166" t="s">
        <v>445</v>
      </c>
      <c r="I360" s="166" t="s">
        <v>318</v>
      </c>
      <c r="J360" s="156" t="s">
        <v>319</v>
      </c>
      <c r="K360" s="157">
        <f>SUM(K361)</f>
        <v>20000</v>
      </c>
      <c r="L360" s="157">
        <f t="shared" ref="L360:M360" si="161">SUM(L361)</f>
        <v>20000</v>
      </c>
      <c r="M360" s="157">
        <f t="shared" si="161"/>
        <v>20000</v>
      </c>
      <c r="N360" s="308">
        <f>AVERAGE(L360/K360)*100</f>
        <v>100</v>
      </c>
      <c r="O360" s="309">
        <f>AVERAGE(M360/L360)*100</f>
        <v>100</v>
      </c>
      <c r="P360" s="257"/>
    </row>
    <row r="361" spans="1:17" s="81" customFormat="1" x14ac:dyDescent="0.2">
      <c r="A361" s="115"/>
      <c r="B361" s="115"/>
      <c r="C361" s="115"/>
      <c r="D361" s="115"/>
      <c r="E361" s="115" t="s">
        <v>65</v>
      </c>
      <c r="F361" s="115" t="s">
        <v>65</v>
      </c>
      <c r="G361" s="115" t="s">
        <v>65</v>
      </c>
      <c r="H361" s="116"/>
      <c r="I361" s="125">
        <v>38</v>
      </c>
      <c r="J361" s="123" t="s">
        <v>53</v>
      </c>
      <c r="K361" s="123">
        <f>SUM(K362)</f>
        <v>20000</v>
      </c>
      <c r="L361" s="123">
        <v>20000</v>
      </c>
      <c r="M361" s="123">
        <v>20000</v>
      </c>
      <c r="N361" s="310">
        <f>AVERAGE(L361/K361)*100</f>
        <v>100</v>
      </c>
      <c r="O361" s="311">
        <f>AVERAGE(M361/L361)*100</f>
        <v>100</v>
      </c>
      <c r="P361" s="257"/>
    </row>
    <row r="362" spans="1:17" s="81" customFormat="1" x14ac:dyDescent="0.2">
      <c r="A362" s="115">
        <v>1</v>
      </c>
      <c r="B362" s="115"/>
      <c r="C362" s="115"/>
      <c r="D362" s="115"/>
      <c r="E362" s="115" t="s">
        <v>65</v>
      </c>
      <c r="F362" s="115" t="s">
        <v>65</v>
      </c>
      <c r="G362" s="115" t="s">
        <v>65</v>
      </c>
      <c r="H362" s="116"/>
      <c r="I362" s="125">
        <v>381</v>
      </c>
      <c r="J362" s="123" t="s">
        <v>54</v>
      </c>
      <c r="K362" s="117">
        <v>20000</v>
      </c>
      <c r="L362" s="117"/>
      <c r="M362" s="117"/>
      <c r="N362" s="314"/>
      <c r="O362" s="312"/>
      <c r="P362" s="257"/>
    </row>
    <row r="363" spans="1:17" s="81" customFormat="1" x14ac:dyDescent="0.2">
      <c r="A363" s="154">
        <v>1</v>
      </c>
      <c r="B363" s="154"/>
      <c r="C363" s="154"/>
      <c r="D363" s="154"/>
      <c r="E363" s="154" t="s">
        <v>91</v>
      </c>
      <c r="F363" s="154" t="s">
        <v>91</v>
      </c>
      <c r="G363" s="154" t="s">
        <v>91</v>
      </c>
      <c r="H363" s="166" t="s">
        <v>152</v>
      </c>
      <c r="I363" s="166" t="s">
        <v>320</v>
      </c>
      <c r="J363" s="156" t="s">
        <v>321</v>
      </c>
      <c r="K363" s="157">
        <f t="shared" ref="K363:M363" si="162">SUM(K364+K366)</f>
        <v>300000</v>
      </c>
      <c r="L363" s="157">
        <f t="shared" si="162"/>
        <v>300000</v>
      </c>
      <c r="M363" s="157">
        <f t="shared" si="162"/>
        <v>300000</v>
      </c>
      <c r="N363" s="308">
        <f>AVERAGE(L363/K363)*100</f>
        <v>100</v>
      </c>
      <c r="O363" s="309">
        <f>AVERAGE(M363/L363)*100</f>
        <v>100</v>
      </c>
      <c r="P363" s="257"/>
    </row>
    <row r="364" spans="1:17" s="124" customFormat="1" x14ac:dyDescent="0.2">
      <c r="A364" s="121"/>
      <c r="B364" s="121"/>
      <c r="C364" s="121"/>
      <c r="D364" s="121"/>
      <c r="E364" s="121"/>
      <c r="F364" s="121"/>
      <c r="G364" s="121"/>
      <c r="H364" s="132"/>
      <c r="I364" s="132" t="s">
        <v>439</v>
      </c>
      <c r="J364" s="123" t="s">
        <v>41</v>
      </c>
      <c r="K364" s="123">
        <f t="shared" ref="K364" si="163">SUM(K365)</f>
        <v>100000</v>
      </c>
      <c r="L364" s="123">
        <v>100000</v>
      </c>
      <c r="M364" s="123">
        <v>100000</v>
      </c>
      <c r="N364" s="310">
        <f>AVERAGE(L364/K364)*100</f>
        <v>100</v>
      </c>
      <c r="O364" s="311">
        <f>AVERAGE(M364/L364)*100</f>
        <v>100</v>
      </c>
      <c r="P364" s="255"/>
    </row>
    <row r="365" spans="1:17" s="124" customFormat="1" x14ac:dyDescent="0.2">
      <c r="A365" s="121"/>
      <c r="B365" s="121"/>
      <c r="C365" s="121"/>
      <c r="D365" s="121"/>
      <c r="E365" s="121"/>
      <c r="F365" s="121"/>
      <c r="G365" s="121"/>
      <c r="H365" s="132"/>
      <c r="I365" s="132" t="s">
        <v>462</v>
      </c>
      <c r="J365" s="123" t="s">
        <v>44</v>
      </c>
      <c r="K365" s="123">
        <v>100000</v>
      </c>
      <c r="L365" s="123"/>
      <c r="M365" s="123"/>
      <c r="N365" s="310"/>
      <c r="O365" s="311"/>
      <c r="P365" s="255"/>
      <c r="Q365" s="253"/>
    </row>
    <row r="366" spans="1:17" s="81" customFormat="1" x14ac:dyDescent="0.2">
      <c r="A366" s="115"/>
      <c r="B366" s="115"/>
      <c r="C366" s="115"/>
      <c r="D366" s="115"/>
      <c r="E366" s="115" t="s">
        <v>65</v>
      </c>
      <c r="F366" s="115" t="s">
        <v>65</v>
      </c>
      <c r="G366" s="115" t="s">
        <v>65</v>
      </c>
      <c r="H366" s="116"/>
      <c r="I366" s="125">
        <v>38</v>
      </c>
      <c r="J366" s="123" t="s">
        <v>53</v>
      </c>
      <c r="K366" s="123">
        <f>SUM(K367)</f>
        <v>200000</v>
      </c>
      <c r="L366" s="123">
        <v>200000</v>
      </c>
      <c r="M366" s="123">
        <v>200000</v>
      </c>
      <c r="N366" s="310">
        <f>AVERAGE(L366/K366)*100</f>
        <v>100</v>
      </c>
      <c r="O366" s="311">
        <f>AVERAGE(M366/L366)*100</f>
        <v>100</v>
      </c>
      <c r="P366" s="257"/>
    </row>
    <row r="367" spans="1:17" s="81" customFormat="1" x14ac:dyDescent="0.2">
      <c r="A367" s="115">
        <v>1</v>
      </c>
      <c r="B367" s="115"/>
      <c r="C367" s="115"/>
      <c r="D367" s="115"/>
      <c r="E367" s="115" t="s">
        <v>65</v>
      </c>
      <c r="F367" s="115" t="s">
        <v>65</v>
      </c>
      <c r="G367" s="115" t="s">
        <v>65</v>
      </c>
      <c r="H367" s="116"/>
      <c r="I367" s="125">
        <v>381</v>
      </c>
      <c r="J367" s="123" t="s">
        <v>54</v>
      </c>
      <c r="K367" s="117">
        <v>200000</v>
      </c>
      <c r="L367" s="117"/>
      <c r="M367" s="117"/>
      <c r="N367" s="314"/>
      <c r="O367" s="312"/>
      <c r="P367" s="257"/>
    </row>
    <row r="368" spans="1:17" s="81" customFormat="1" x14ac:dyDescent="0.2">
      <c r="A368" s="154">
        <v>1</v>
      </c>
      <c r="B368" s="154"/>
      <c r="C368" s="154"/>
      <c r="D368" s="154"/>
      <c r="E368" s="154" t="s">
        <v>91</v>
      </c>
      <c r="F368" s="154" t="s">
        <v>91</v>
      </c>
      <c r="G368" s="154" t="s">
        <v>91</v>
      </c>
      <c r="H368" s="166" t="s">
        <v>445</v>
      </c>
      <c r="I368" s="166" t="s">
        <v>527</v>
      </c>
      <c r="J368" s="156" t="s">
        <v>562</v>
      </c>
      <c r="K368" s="157">
        <f>SUM(K369)</f>
        <v>100000</v>
      </c>
      <c r="L368" s="157">
        <f t="shared" ref="L368:M368" si="164">SUM(L369)</f>
        <v>100000</v>
      </c>
      <c r="M368" s="157">
        <f t="shared" si="164"/>
        <v>100000</v>
      </c>
      <c r="N368" s="308">
        <f>AVERAGE(L368/K368)*100</f>
        <v>100</v>
      </c>
      <c r="O368" s="309">
        <f>AVERAGE(M368/L368)*100</f>
        <v>100</v>
      </c>
      <c r="P368" s="255"/>
    </row>
    <row r="369" spans="1:16" s="81" customFormat="1" x14ac:dyDescent="0.2">
      <c r="A369" s="115"/>
      <c r="B369" s="115"/>
      <c r="C369" s="115"/>
      <c r="D369" s="115"/>
      <c r="E369" s="115" t="s">
        <v>65</v>
      </c>
      <c r="F369" s="115" t="s">
        <v>65</v>
      </c>
      <c r="G369" s="115" t="s">
        <v>65</v>
      </c>
      <c r="H369" s="116"/>
      <c r="I369" s="125">
        <v>38</v>
      </c>
      <c r="J369" s="123" t="s">
        <v>53</v>
      </c>
      <c r="K369" s="123">
        <f>SUM(K370)</f>
        <v>100000</v>
      </c>
      <c r="L369" s="123">
        <v>100000</v>
      </c>
      <c r="M369" s="123">
        <v>100000</v>
      </c>
      <c r="N369" s="310">
        <f>AVERAGE(L369/K369)*100</f>
        <v>100</v>
      </c>
      <c r="O369" s="311">
        <f>AVERAGE(M369/L369)*100</f>
        <v>100</v>
      </c>
      <c r="P369" s="257"/>
    </row>
    <row r="370" spans="1:16" s="81" customFormat="1" x14ac:dyDescent="0.2">
      <c r="A370" s="128">
        <v>1</v>
      </c>
      <c r="B370" s="128"/>
      <c r="C370" s="128"/>
      <c r="D370" s="128"/>
      <c r="E370" s="128"/>
      <c r="F370" s="128"/>
      <c r="G370" s="128"/>
      <c r="H370" s="122"/>
      <c r="I370" s="125">
        <v>381</v>
      </c>
      <c r="J370" s="123" t="s">
        <v>54</v>
      </c>
      <c r="K370" s="117">
        <v>100000</v>
      </c>
      <c r="L370" s="117"/>
      <c r="M370" s="117"/>
      <c r="N370" s="314"/>
      <c r="O370" s="312"/>
      <c r="P370" s="257"/>
    </row>
    <row r="371" spans="1:16" s="81" customFormat="1" x14ac:dyDescent="0.2">
      <c r="A371" s="179">
        <v>1</v>
      </c>
      <c r="B371" s="172"/>
      <c r="C371" s="172"/>
      <c r="D371" s="172"/>
      <c r="E371" s="172" t="s">
        <v>91</v>
      </c>
      <c r="F371" s="172" t="s">
        <v>91</v>
      </c>
      <c r="G371" s="172" t="s">
        <v>91</v>
      </c>
      <c r="H371" s="173"/>
      <c r="I371" s="178" t="s">
        <v>322</v>
      </c>
      <c r="J371" s="175" t="s">
        <v>323</v>
      </c>
      <c r="K371" s="176">
        <f t="shared" ref="K371:M372" si="165">SUM(K372)</f>
        <v>20000</v>
      </c>
      <c r="L371" s="176">
        <f t="shared" si="165"/>
        <v>20000</v>
      </c>
      <c r="M371" s="176">
        <f t="shared" si="165"/>
        <v>20000</v>
      </c>
      <c r="N371" s="306">
        <f t="shared" ref="N371:O373" si="166">AVERAGE(L371/K371)*100</f>
        <v>100</v>
      </c>
      <c r="O371" s="307">
        <f t="shared" si="166"/>
        <v>100</v>
      </c>
      <c r="P371" s="257"/>
    </row>
    <row r="372" spans="1:16" s="81" customFormat="1" x14ac:dyDescent="0.2">
      <c r="A372" s="154">
        <v>1</v>
      </c>
      <c r="B372" s="154"/>
      <c r="C372" s="154"/>
      <c r="D372" s="154"/>
      <c r="E372" s="154" t="s">
        <v>91</v>
      </c>
      <c r="F372" s="154" t="s">
        <v>91</v>
      </c>
      <c r="G372" s="154" t="s">
        <v>91</v>
      </c>
      <c r="H372" s="166" t="s">
        <v>152</v>
      </c>
      <c r="I372" s="166" t="s">
        <v>324</v>
      </c>
      <c r="J372" s="156" t="s">
        <v>325</v>
      </c>
      <c r="K372" s="157">
        <f t="shared" si="165"/>
        <v>20000</v>
      </c>
      <c r="L372" s="157">
        <f t="shared" si="165"/>
        <v>20000</v>
      </c>
      <c r="M372" s="157">
        <f t="shared" si="165"/>
        <v>20000</v>
      </c>
      <c r="N372" s="308">
        <f t="shared" si="166"/>
        <v>100</v>
      </c>
      <c r="O372" s="309">
        <f t="shared" si="166"/>
        <v>100</v>
      </c>
      <c r="P372" s="257"/>
    </row>
    <row r="373" spans="1:16" s="81" customFormat="1" x14ac:dyDescent="0.2">
      <c r="A373" s="115"/>
      <c r="B373" s="115"/>
      <c r="C373" s="115"/>
      <c r="D373" s="115"/>
      <c r="E373" s="115" t="s">
        <v>65</v>
      </c>
      <c r="F373" s="115" t="s">
        <v>65</v>
      </c>
      <c r="G373" s="115" t="s">
        <v>65</v>
      </c>
      <c r="H373" s="116"/>
      <c r="I373" s="125">
        <v>38</v>
      </c>
      <c r="J373" s="123" t="s">
        <v>53</v>
      </c>
      <c r="K373" s="123">
        <f>SUM(K374)</f>
        <v>20000</v>
      </c>
      <c r="L373" s="123">
        <v>20000</v>
      </c>
      <c r="M373" s="123">
        <v>20000</v>
      </c>
      <c r="N373" s="310">
        <f t="shared" si="166"/>
        <v>100</v>
      </c>
      <c r="O373" s="311">
        <f t="shared" si="166"/>
        <v>100</v>
      </c>
      <c r="P373" s="257"/>
    </row>
    <row r="374" spans="1:16" s="81" customFormat="1" x14ac:dyDescent="0.2">
      <c r="A374" s="115">
        <v>1</v>
      </c>
      <c r="B374" s="115"/>
      <c r="C374" s="115"/>
      <c r="D374" s="115"/>
      <c r="E374" s="115" t="s">
        <v>65</v>
      </c>
      <c r="F374" s="115" t="s">
        <v>65</v>
      </c>
      <c r="G374" s="115" t="s">
        <v>65</v>
      </c>
      <c r="H374" s="116"/>
      <c r="I374" s="125">
        <v>381</v>
      </c>
      <c r="J374" s="123" t="s">
        <v>54</v>
      </c>
      <c r="K374" s="117">
        <v>20000</v>
      </c>
      <c r="L374" s="117"/>
      <c r="M374" s="117"/>
      <c r="N374" s="314"/>
      <c r="O374" s="312"/>
      <c r="P374" s="257"/>
    </row>
    <row r="375" spans="1:16" s="81" customFormat="1" x14ac:dyDescent="0.2">
      <c r="A375" s="149">
        <v>1</v>
      </c>
      <c r="B375" s="149">
        <v>2</v>
      </c>
      <c r="C375" s="149">
        <v>3</v>
      </c>
      <c r="D375" s="149">
        <v>4</v>
      </c>
      <c r="E375" s="149" t="s">
        <v>91</v>
      </c>
      <c r="F375" s="149" t="s">
        <v>91</v>
      </c>
      <c r="G375" s="149" t="s">
        <v>91</v>
      </c>
      <c r="H375" s="181" t="s">
        <v>149</v>
      </c>
      <c r="I375" s="153" t="s">
        <v>326</v>
      </c>
      <c r="J375" s="152"/>
      <c r="K375" s="152">
        <f>SUM(K376)</f>
        <v>512000</v>
      </c>
      <c r="L375" s="152">
        <f t="shared" ref="L375:M375" si="167">SUM(L376)</f>
        <v>512000</v>
      </c>
      <c r="M375" s="152">
        <f t="shared" si="167"/>
        <v>512000</v>
      </c>
      <c r="N375" s="304">
        <f t="shared" ref="N375:O375" si="168">AVERAGE(L375/K375)*100</f>
        <v>100</v>
      </c>
      <c r="O375" s="305">
        <f t="shared" si="168"/>
        <v>100</v>
      </c>
      <c r="P375" s="257"/>
    </row>
    <row r="376" spans="1:16" s="109" customFormat="1" x14ac:dyDescent="0.2">
      <c r="A376" s="154">
        <v>1</v>
      </c>
      <c r="B376" s="154">
        <v>2</v>
      </c>
      <c r="C376" s="154">
        <v>3</v>
      </c>
      <c r="D376" s="154">
        <v>4</v>
      </c>
      <c r="E376" s="154" t="s">
        <v>91</v>
      </c>
      <c r="F376" s="154" t="s">
        <v>91</v>
      </c>
      <c r="G376" s="154" t="s">
        <v>91</v>
      </c>
      <c r="H376" s="166" t="s">
        <v>152</v>
      </c>
      <c r="I376" s="166" t="s">
        <v>327</v>
      </c>
      <c r="J376" s="156" t="s">
        <v>328</v>
      </c>
      <c r="K376" s="157">
        <f>SUM(K377+K381+K386+K388)</f>
        <v>512000</v>
      </c>
      <c r="L376" s="157">
        <f t="shared" ref="L376:M376" si="169">SUM(L377+L381+L386+L388)</f>
        <v>512000</v>
      </c>
      <c r="M376" s="157">
        <f t="shared" si="169"/>
        <v>512000</v>
      </c>
      <c r="N376" s="308">
        <f>AVERAGE(L376/K376)*100</f>
        <v>100</v>
      </c>
      <c r="O376" s="309">
        <f>AVERAGE(M376/L376)*100</f>
        <v>100</v>
      </c>
      <c r="P376" s="254"/>
    </row>
    <row r="377" spans="1:16" s="120" customFormat="1" x14ac:dyDescent="0.2">
      <c r="A377" s="121"/>
      <c r="B377" s="121"/>
      <c r="C377" s="121"/>
      <c r="D377" s="121"/>
      <c r="E377" s="121"/>
      <c r="F377" s="121"/>
      <c r="G377" s="121"/>
      <c r="H377" s="132"/>
      <c r="I377" s="132" t="s">
        <v>438</v>
      </c>
      <c r="J377" s="123" t="s">
        <v>37</v>
      </c>
      <c r="K377" s="123">
        <f>SUM(K378:K380)</f>
        <v>246500</v>
      </c>
      <c r="L377" s="123">
        <v>246500</v>
      </c>
      <c r="M377" s="123">
        <v>246500</v>
      </c>
      <c r="N377" s="310">
        <f>AVERAGE(L377/K377)*100</f>
        <v>100</v>
      </c>
      <c r="O377" s="311">
        <f>AVERAGE(M377/L377)*100</f>
        <v>100</v>
      </c>
      <c r="P377" s="234"/>
    </row>
    <row r="378" spans="1:16" s="120" customFormat="1" x14ac:dyDescent="0.2">
      <c r="A378" s="121">
        <v>1</v>
      </c>
      <c r="B378" s="121"/>
      <c r="C378" s="121"/>
      <c r="D378" s="121"/>
      <c r="E378" s="121"/>
      <c r="F378" s="121"/>
      <c r="G378" s="121"/>
      <c r="H378" s="132"/>
      <c r="I378" s="132" t="s">
        <v>457</v>
      </c>
      <c r="J378" s="123" t="s">
        <v>38</v>
      </c>
      <c r="K378" s="117">
        <v>200000</v>
      </c>
      <c r="L378" s="117"/>
      <c r="M378" s="117"/>
      <c r="N378" s="314"/>
      <c r="O378" s="312"/>
      <c r="P378" s="234"/>
    </row>
    <row r="379" spans="1:16" s="120" customFormat="1" x14ac:dyDescent="0.2">
      <c r="A379" s="121">
        <v>1</v>
      </c>
      <c r="B379" s="121"/>
      <c r="C379" s="121"/>
      <c r="D379" s="121"/>
      <c r="E379" s="121"/>
      <c r="F379" s="121"/>
      <c r="G379" s="121"/>
      <c r="H379" s="132"/>
      <c r="I379" s="132" t="s">
        <v>458</v>
      </c>
      <c r="J379" s="123" t="s">
        <v>39</v>
      </c>
      <c r="K379" s="117">
        <v>12000</v>
      </c>
      <c r="L379" s="117"/>
      <c r="M379" s="117"/>
      <c r="N379" s="314"/>
      <c r="O379" s="312"/>
      <c r="P379" s="234"/>
    </row>
    <row r="380" spans="1:16" s="120" customFormat="1" x14ac:dyDescent="0.2">
      <c r="A380" s="121">
        <v>1</v>
      </c>
      <c r="B380" s="121"/>
      <c r="C380" s="121"/>
      <c r="D380" s="121"/>
      <c r="E380" s="121"/>
      <c r="F380" s="121"/>
      <c r="G380" s="121"/>
      <c r="H380" s="132"/>
      <c r="I380" s="132" t="s">
        <v>459</v>
      </c>
      <c r="J380" s="123" t="s">
        <v>40</v>
      </c>
      <c r="K380" s="117">
        <v>34500</v>
      </c>
      <c r="L380" s="117"/>
      <c r="M380" s="117"/>
      <c r="N380" s="314"/>
      <c r="O380" s="312"/>
      <c r="P380" s="234"/>
    </row>
    <row r="381" spans="1:16" s="120" customFormat="1" x14ac:dyDescent="0.2">
      <c r="A381" s="121"/>
      <c r="B381" s="121"/>
      <c r="C381" s="121"/>
      <c r="D381" s="121"/>
      <c r="E381" s="121"/>
      <c r="F381" s="121"/>
      <c r="G381" s="121"/>
      <c r="H381" s="132"/>
      <c r="I381" s="132" t="s">
        <v>439</v>
      </c>
      <c r="J381" s="123" t="s">
        <v>41</v>
      </c>
      <c r="K381" s="123">
        <f>SUM(K382:K385)</f>
        <v>143500</v>
      </c>
      <c r="L381" s="123">
        <v>143500</v>
      </c>
      <c r="M381" s="123">
        <v>143500</v>
      </c>
      <c r="N381" s="310">
        <f>AVERAGE(L381/K381)*100</f>
        <v>100</v>
      </c>
      <c r="O381" s="311">
        <f>AVERAGE(M381/L381)*100</f>
        <v>100</v>
      </c>
      <c r="P381" s="234"/>
    </row>
    <row r="382" spans="1:16" s="120" customFormat="1" x14ac:dyDescent="0.2">
      <c r="A382" s="121">
        <v>1</v>
      </c>
      <c r="B382" s="121"/>
      <c r="C382" s="121"/>
      <c r="D382" s="121"/>
      <c r="E382" s="121"/>
      <c r="F382" s="121"/>
      <c r="G382" s="121"/>
      <c r="H382" s="132"/>
      <c r="I382" s="132" t="s">
        <v>460</v>
      </c>
      <c r="J382" s="123" t="s">
        <v>42</v>
      </c>
      <c r="K382" s="117">
        <v>26000</v>
      </c>
      <c r="L382" s="117"/>
      <c r="M382" s="117"/>
      <c r="N382" s="314"/>
      <c r="O382" s="312"/>
      <c r="P382" s="234"/>
    </row>
    <row r="383" spans="1:16" s="120" customFormat="1" x14ac:dyDescent="0.2">
      <c r="A383" s="121">
        <v>1</v>
      </c>
      <c r="B383" s="121"/>
      <c r="C383" s="121"/>
      <c r="D383" s="121"/>
      <c r="E383" s="121"/>
      <c r="F383" s="121"/>
      <c r="G383" s="121"/>
      <c r="H383" s="132"/>
      <c r="I383" s="132" t="s">
        <v>461</v>
      </c>
      <c r="J383" s="123" t="s">
        <v>43</v>
      </c>
      <c r="K383" s="117">
        <v>61000</v>
      </c>
      <c r="L383" s="117"/>
      <c r="M383" s="117"/>
      <c r="N383" s="314"/>
      <c r="O383" s="312"/>
      <c r="P383" s="234"/>
    </row>
    <row r="384" spans="1:16" s="120" customFormat="1" x14ac:dyDescent="0.2">
      <c r="A384" s="121">
        <v>1</v>
      </c>
      <c r="B384" s="121">
        <v>2</v>
      </c>
      <c r="C384" s="121"/>
      <c r="D384" s="121"/>
      <c r="E384" s="121"/>
      <c r="F384" s="121"/>
      <c r="G384" s="121"/>
      <c r="H384" s="132"/>
      <c r="I384" s="132" t="s">
        <v>462</v>
      </c>
      <c r="J384" s="123" t="s">
        <v>44</v>
      </c>
      <c r="K384" s="117">
        <v>47500</v>
      </c>
      <c r="L384" s="117"/>
      <c r="M384" s="117"/>
      <c r="N384" s="314"/>
      <c r="O384" s="312"/>
      <c r="P384" s="234"/>
    </row>
    <row r="385" spans="1:19" s="120" customFormat="1" x14ac:dyDescent="0.2">
      <c r="A385" s="121"/>
      <c r="B385" s="121">
        <v>2</v>
      </c>
      <c r="C385" s="121"/>
      <c r="D385" s="121"/>
      <c r="E385" s="121"/>
      <c r="F385" s="121"/>
      <c r="G385" s="121"/>
      <c r="H385" s="132"/>
      <c r="I385" s="132" t="s">
        <v>447</v>
      </c>
      <c r="J385" s="123" t="s">
        <v>46</v>
      </c>
      <c r="K385" s="117">
        <v>9000</v>
      </c>
      <c r="L385" s="117"/>
      <c r="M385" s="117"/>
      <c r="N385" s="314"/>
      <c r="O385" s="312"/>
      <c r="P385" s="234"/>
    </row>
    <row r="386" spans="1:19" s="120" customFormat="1" x14ac:dyDescent="0.2">
      <c r="A386" s="121"/>
      <c r="B386" s="121"/>
      <c r="C386" s="121"/>
      <c r="D386" s="121"/>
      <c r="E386" s="121"/>
      <c r="F386" s="121"/>
      <c r="G386" s="121"/>
      <c r="H386" s="132"/>
      <c r="I386" s="132" t="s">
        <v>440</v>
      </c>
      <c r="J386" s="123" t="s">
        <v>47</v>
      </c>
      <c r="K386" s="123">
        <f>SUM(K387)</f>
        <v>2000</v>
      </c>
      <c r="L386" s="123">
        <v>2000</v>
      </c>
      <c r="M386" s="123">
        <v>2000</v>
      </c>
      <c r="N386" s="310">
        <f>AVERAGE(L386/K386)*100</f>
        <v>100</v>
      </c>
      <c r="O386" s="311">
        <f>AVERAGE(M386/L386)*100</f>
        <v>100</v>
      </c>
      <c r="P386" s="234"/>
    </row>
    <row r="387" spans="1:19" s="120" customFormat="1" x14ac:dyDescent="0.2">
      <c r="A387" s="121">
        <v>1</v>
      </c>
      <c r="B387" s="121"/>
      <c r="C387" s="121"/>
      <c r="D387" s="121"/>
      <c r="E387" s="121"/>
      <c r="F387" s="121"/>
      <c r="G387" s="121"/>
      <c r="H387" s="132"/>
      <c r="I387" s="132" t="s">
        <v>465</v>
      </c>
      <c r="J387" s="123" t="s">
        <v>48</v>
      </c>
      <c r="K387" s="117">
        <v>2000</v>
      </c>
      <c r="L387" s="117"/>
      <c r="M387" s="117"/>
      <c r="N387" s="314"/>
      <c r="O387" s="312"/>
      <c r="P387" s="234"/>
    </row>
    <row r="388" spans="1:19" s="120" customFormat="1" x14ac:dyDescent="0.2">
      <c r="A388" s="121"/>
      <c r="B388" s="121"/>
      <c r="C388" s="121"/>
      <c r="D388" s="121"/>
      <c r="E388" s="121"/>
      <c r="F388" s="121"/>
      <c r="G388" s="121"/>
      <c r="H388" s="132"/>
      <c r="I388" s="125">
        <v>42</v>
      </c>
      <c r="J388" s="130" t="s">
        <v>59</v>
      </c>
      <c r="K388" s="123">
        <f>SUM(K389:K390)</f>
        <v>120000</v>
      </c>
      <c r="L388" s="123">
        <v>120000</v>
      </c>
      <c r="M388" s="123">
        <v>120000</v>
      </c>
      <c r="N388" s="310">
        <f>AVERAGE(L388/K388)*100</f>
        <v>100</v>
      </c>
      <c r="O388" s="311">
        <f>AVERAGE(M388/L388)*100</f>
        <v>100</v>
      </c>
      <c r="P388" s="234"/>
    </row>
    <row r="389" spans="1:19" s="120" customFormat="1" x14ac:dyDescent="0.2">
      <c r="A389" s="121"/>
      <c r="B389" s="121"/>
      <c r="C389" s="121"/>
      <c r="D389" s="121">
        <v>4</v>
      </c>
      <c r="E389" s="121"/>
      <c r="F389" s="121"/>
      <c r="G389" s="121"/>
      <c r="H389" s="132"/>
      <c r="I389" s="125">
        <v>422</v>
      </c>
      <c r="J389" s="134" t="s">
        <v>449</v>
      </c>
      <c r="K389" s="117">
        <v>10000</v>
      </c>
      <c r="L389" s="117"/>
      <c r="M389" s="117"/>
      <c r="N389" s="314"/>
      <c r="O389" s="312"/>
      <c r="P389" s="234"/>
    </row>
    <row r="390" spans="1:19" s="120" customFormat="1" x14ac:dyDescent="0.2">
      <c r="A390" s="121"/>
      <c r="B390" s="121"/>
      <c r="C390" s="121">
        <v>3</v>
      </c>
      <c r="D390" s="121">
        <v>4</v>
      </c>
      <c r="E390" s="121"/>
      <c r="F390" s="121"/>
      <c r="G390" s="121"/>
      <c r="H390" s="132"/>
      <c r="I390" s="132" t="s">
        <v>463</v>
      </c>
      <c r="J390" s="133" t="s">
        <v>464</v>
      </c>
      <c r="K390" s="117">
        <v>110000</v>
      </c>
      <c r="L390" s="117"/>
      <c r="M390" s="117"/>
      <c r="N390" s="314"/>
      <c r="O390" s="312"/>
      <c r="P390" s="234"/>
    </row>
    <row r="391" spans="1:19" s="81" customFormat="1" x14ac:dyDescent="0.2">
      <c r="A391" s="179">
        <v>1</v>
      </c>
      <c r="B391" s="172"/>
      <c r="C391" s="172"/>
      <c r="D391" s="172"/>
      <c r="E391" s="172" t="s">
        <v>91</v>
      </c>
      <c r="F391" s="172" t="s">
        <v>91</v>
      </c>
      <c r="G391" s="172" t="s">
        <v>91</v>
      </c>
      <c r="H391" s="173"/>
      <c r="I391" s="178" t="s">
        <v>329</v>
      </c>
      <c r="J391" s="175" t="s">
        <v>330</v>
      </c>
      <c r="K391" s="176">
        <f>SUM(K392+K395+K398+K401+K404)</f>
        <v>240000</v>
      </c>
      <c r="L391" s="176">
        <f t="shared" ref="L391:M391" si="170">SUM(L392+L395+L398+L401+L404)</f>
        <v>240000</v>
      </c>
      <c r="M391" s="176">
        <f t="shared" si="170"/>
        <v>240000</v>
      </c>
      <c r="N391" s="306">
        <f t="shared" ref="N391:O393" si="171">AVERAGE(L391/K391)*100</f>
        <v>100</v>
      </c>
      <c r="O391" s="307">
        <f t="shared" si="171"/>
        <v>100</v>
      </c>
      <c r="P391" s="257"/>
    </row>
    <row r="392" spans="1:19" s="81" customFormat="1" x14ac:dyDescent="0.2">
      <c r="A392" s="154">
        <v>1</v>
      </c>
      <c r="B392" s="154"/>
      <c r="C392" s="154"/>
      <c r="D392" s="154"/>
      <c r="E392" s="154" t="s">
        <v>91</v>
      </c>
      <c r="F392" s="154" t="s">
        <v>91</v>
      </c>
      <c r="G392" s="154" t="s">
        <v>91</v>
      </c>
      <c r="H392" s="166" t="s">
        <v>152</v>
      </c>
      <c r="I392" s="166" t="s">
        <v>331</v>
      </c>
      <c r="J392" s="156" t="s">
        <v>332</v>
      </c>
      <c r="K392" s="157">
        <f>SUM(K393)</f>
        <v>50000</v>
      </c>
      <c r="L392" s="157">
        <f t="shared" ref="L392:M392" si="172">SUM(L393)</f>
        <v>50000</v>
      </c>
      <c r="M392" s="157">
        <f t="shared" si="172"/>
        <v>50000</v>
      </c>
      <c r="N392" s="308">
        <f t="shared" si="171"/>
        <v>100</v>
      </c>
      <c r="O392" s="309">
        <f t="shared" si="171"/>
        <v>100</v>
      </c>
      <c r="P392" s="257"/>
    </row>
    <row r="393" spans="1:19" s="81" customFormat="1" x14ac:dyDescent="0.2">
      <c r="A393" s="115"/>
      <c r="B393" s="115"/>
      <c r="C393" s="115"/>
      <c r="D393" s="115"/>
      <c r="E393" s="115"/>
      <c r="F393" s="115"/>
      <c r="G393" s="115"/>
      <c r="H393" s="116"/>
      <c r="I393" s="125">
        <v>42</v>
      </c>
      <c r="J393" s="130" t="s">
        <v>59</v>
      </c>
      <c r="K393" s="117">
        <f>SUM(K394)</f>
        <v>50000</v>
      </c>
      <c r="L393" s="117">
        <v>50000</v>
      </c>
      <c r="M393" s="117">
        <v>50000</v>
      </c>
      <c r="N393" s="310">
        <f t="shared" si="171"/>
        <v>100</v>
      </c>
      <c r="O393" s="311">
        <f t="shared" si="171"/>
        <v>100</v>
      </c>
      <c r="P393" s="255"/>
      <c r="Q393" s="124"/>
      <c r="R393" s="124"/>
      <c r="S393" s="124"/>
    </row>
    <row r="394" spans="1:19" s="81" customFormat="1" x14ac:dyDescent="0.2">
      <c r="A394" s="115">
        <v>1</v>
      </c>
      <c r="B394" s="115"/>
      <c r="C394" s="115"/>
      <c r="D394" s="115"/>
      <c r="E394" s="115"/>
      <c r="F394" s="115"/>
      <c r="G394" s="115"/>
      <c r="H394" s="116"/>
      <c r="I394" s="125">
        <v>421</v>
      </c>
      <c r="J394" s="134" t="s">
        <v>453</v>
      </c>
      <c r="K394" s="222">
        <v>50000</v>
      </c>
      <c r="L394" s="222"/>
      <c r="M394" s="222"/>
      <c r="N394" s="321"/>
      <c r="O394" s="321"/>
      <c r="P394" s="253"/>
      <c r="Q394" s="279"/>
      <c r="R394" s="287"/>
      <c r="S394" s="124"/>
    </row>
    <row r="395" spans="1:19" s="81" customFormat="1" x14ac:dyDescent="0.2">
      <c r="A395" s="154">
        <v>1</v>
      </c>
      <c r="B395" s="154"/>
      <c r="C395" s="154"/>
      <c r="D395" s="154"/>
      <c r="E395" s="154" t="s">
        <v>91</v>
      </c>
      <c r="F395" s="154" t="s">
        <v>91</v>
      </c>
      <c r="G395" s="154" t="s">
        <v>91</v>
      </c>
      <c r="H395" s="166" t="s">
        <v>152</v>
      </c>
      <c r="I395" s="166" t="s">
        <v>333</v>
      </c>
      <c r="J395" s="156" t="s">
        <v>334</v>
      </c>
      <c r="K395" s="157">
        <f>SUM(K396)</f>
        <v>50000</v>
      </c>
      <c r="L395" s="157">
        <f t="shared" ref="L395:M395" si="173">SUM(L396)</f>
        <v>50000</v>
      </c>
      <c r="M395" s="157">
        <f t="shared" si="173"/>
        <v>50000</v>
      </c>
      <c r="N395" s="308">
        <f>AVERAGE(L395/K395)*100</f>
        <v>100</v>
      </c>
      <c r="O395" s="309">
        <f>AVERAGE(M395/L395)*100</f>
        <v>100</v>
      </c>
      <c r="P395" s="255"/>
      <c r="Q395" s="124"/>
      <c r="R395" s="124"/>
      <c r="S395" s="124"/>
    </row>
    <row r="396" spans="1:19" s="81" customFormat="1" x14ac:dyDescent="0.2">
      <c r="A396" s="115"/>
      <c r="B396" s="115"/>
      <c r="C396" s="115"/>
      <c r="D396" s="115"/>
      <c r="E396" s="115" t="s">
        <v>65</v>
      </c>
      <c r="F396" s="115" t="s">
        <v>65</v>
      </c>
      <c r="G396" s="115" t="s">
        <v>65</v>
      </c>
      <c r="H396" s="116"/>
      <c r="I396" s="125">
        <v>35</v>
      </c>
      <c r="J396" s="130" t="s">
        <v>49</v>
      </c>
      <c r="K396" s="117">
        <f>SUM(K397)</f>
        <v>50000</v>
      </c>
      <c r="L396" s="117">
        <v>50000</v>
      </c>
      <c r="M396" s="117">
        <v>50000</v>
      </c>
      <c r="N396" s="310">
        <f>AVERAGE(L396/K396)*100</f>
        <v>100</v>
      </c>
      <c r="O396" s="311">
        <f>AVERAGE(M396/L396)*100</f>
        <v>100</v>
      </c>
      <c r="P396" s="257"/>
    </row>
    <row r="397" spans="1:19" s="81" customFormat="1" x14ac:dyDescent="0.2">
      <c r="A397" s="115">
        <v>1</v>
      </c>
      <c r="B397" s="115"/>
      <c r="C397" s="115"/>
      <c r="D397" s="115"/>
      <c r="E397" s="115" t="s">
        <v>65</v>
      </c>
      <c r="F397" s="115" t="s">
        <v>65</v>
      </c>
      <c r="G397" s="115" t="s">
        <v>65</v>
      </c>
      <c r="H397" s="116"/>
      <c r="I397" s="125">
        <v>351</v>
      </c>
      <c r="J397" s="130" t="s">
        <v>452</v>
      </c>
      <c r="K397" s="117">
        <v>50000</v>
      </c>
      <c r="L397" s="117"/>
      <c r="M397" s="117"/>
      <c r="N397" s="314"/>
      <c r="O397" s="312"/>
      <c r="P397" s="257"/>
    </row>
    <row r="398" spans="1:19" s="81" customFormat="1" x14ac:dyDescent="0.2">
      <c r="A398" s="154">
        <v>1</v>
      </c>
      <c r="B398" s="154"/>
      <c r="C398" s="154"/>
      <c r="D398" s="154"/>
      <c r="E398" s="154" t="s">
        <v>91</v>
      </c>
      <c r="F398" s="154" t="s">
        <v>91</v>
      </c>
      <c r="G398" s="154" t="s">
        <v>91</v>
      </c>
      <c r="H398" s="166" t="s">
        <v>152</v>
      </c>
      <c r="I398" s="166" t="s">
        <v>335</v>
      </c>
      <c r="J398" s="156" t="s">
        <v>336</v>
      </c>
      <c r="K398" s="157">
        <f>SUM(K399)</f>
        <v>50000</v>
      </c>
      <c r="L398" s="157">
        <f t="shared" ref="L398:M398" si="174">SUM(L399)</f>
        <v>50000</v>
      </c>
      <c r="M398" s="157">
        <f t="shared" si="174"/>
        <v>50000</v>
      </c>
      <c r="N398" s="308">
        <f>AVERAGE(L398/K398)*100</f>
        <v>100</v>
      </c>
      <c r="O398" s="309">
        <f>AVERAGE(M398/L398)*100</f>
        <v>100</v>
      </c>
      <c r="P398" s="257"/>
    </row>
    <row r="399" spans="1:19" s="81" customFormat="1" x14ac:dyDescent="0.2">
      <c r="A399" s="115"/>
      <c r="B399" s="115"/>
      <c r="C399" s="115"/>
      <c r="D399" s="115"/>
      <c r="E399" s="115" t="s">
        <v>65</v>
      </c>
      <c r="F399" s="115" t="s">
        <v>65</v>
      </c>
      <c r="G399" s="115" t="s">
        <v>65</v>
      </c>
      <c r="H399" s="116"/>
      <c r="I399" s="125">
        <v>32</v>
      </c>
      <c r="J399" s="130" t="s">
        <v>41</v>
      </c>
      <c r="K399" s="117">
        <f>SUM(K400)</f>
        <v>50000</v>
      </c>
      <c r="L399" s="117">
        <v>50000</v>
      </c>
      <c r="M399" s="117">
        <v>50000</v>
      </c>
      <c r="N399" s="310">
        <f>AVERAGE(L399/K399)*100</f>
        <v>100</v>
      </c>
      <c r="O399" s="311">
        <f>AVERAGE(M399/L399)*100</f>
        <v>100</v>
      </c>
      <c r="P399" s="257"/>
    </row>
    <row r="400" spans="1:19" s="81" customFormat="1" x14ac:dyDescent="0.2">
      <c r="A400" s="115">
        <v>1</v>
      </c>
      <c r="B400" s="115"/>
      <c r="C400" s="115"/>
      <c r="D400" s="115"/>
      <c r="E400" s="115" t="s">
        <v>65</v>
      </c>
      <c r="F400" s="115" t="s">
        <v>65</v>
      </c>
      <c r="G400" s="115" t="s">
        <v>65</v>
      </c>
      <c r="H400" s="116"/>
      <c r="I400" s="125">
        <v>323</v>
      </c>
      <c r="J400" s="123" t="s">
        <v>44</v>
      </c>
      <c r="K400" s="117">
        <v>50000</v>
      </c>
      <c r="L400" s="117"/>
      <c r="M400" s="117"/>
      <c r="N400" s="314"/>
      <c r="O400" s="312"/>
      <c r="P400" s="254"/>
      <c r="Q400" s="252"/>
    </row>
    <row r="401" spans="1:16" s="81" customFormat="1" x14ac:dyDescent="0.2">
      <c r="A401" s="154">
        <v>1</v>
      </c>
      <c r="B401" s="154"/>
      <c r="C401" s="154"/>
      <c r="D401" s="154"/>
      <c r="E401" s="154" t="s">
        <v>91</v>
      </c>
      <c r="F401" s="154" t="s">
        <v>91</v>
      </c>
      <c r="G401" s="154" t="s">
        <v>91</v>
      </c>
      <c r="H401" s="166" t="s">
        <v>583</v>
      </c>
      <c r="I401" s="166" t="s">
        <v>337</v>
      </c>
      <c r="J401" s="156" t="s">
        <v>338</v>
      </c>
      <c r="K401" s="157">
        <f>SUM(K402)</f>
        <v>10000</v>
      </c>
      <c r="L401" s="157">
        <f t="shared" ref="L401:M401" si="175">SUM(L402)</f>
        <v>10000</v>
      </c>
      <c r="M401" s="157">
        <f t="shared" si="175"/>
        <v>10000</v>
      </c>
      <c r="N401" s="308">
        <f>AVERAGE(L401/K401)*100</f>
        <v>100</v>
      </c>
      <c r="O401" s="309">
        <f>AVERAGE(M401/L401)*100</f>
        <v>100</v>
      </c>
      <c r="P401" s="257"/>
    </row>
    <row r="402" spans="1:16" s="81" customFormat="1" x14ac:dyDescent="0.2">
      <c r="A402" s="115" t="s">
        <v>65</v>
      </c>
      <c r="B402" s="115" t="s">
        <v>65</v>
      </c>
      <c r="C402" s="115" t="s">
        <v>65</v>
      </c>
      <c r="D402" s="115" t="s">
        <v>65</v>
      </c>
      <c r="E402" s="115" t="s">
        <v>65</v>
      </c>
      <c r="F402" s="115" t="s">
        <v>65</v>
      </c>
      <c r="G402" s="115" t="s">
        <v>65</v>
      </c>
      <c r="H402" s="116"/>
      <c r="I402" s="125">
        <v>38</v>
      </c>
      <c r="J402" s="123" t="s">
        <v>53</v>
      </c>
      <c r="K402" s="117">
        <f>SUM(K403)</f>
        <v>10000</v>
      </c>
      <c r="L402" s="117">
        <v>10000</v>
      </c>
      <c r="M402" s="117">
        <v>10000</v>
      </c>
      <c r="N402" s="310">
        <f>AVERAGE(L402/K402)*100</f>
        <v>100</v>
      </c>
      <c r="O402" s="311">
        <f>AVERAGE(M402/L402)*100</f>
        <v>100</v>
      </c>
      <c r="P402" s="257"/>
    </row>
    <row r="403" spans="1:16" s="81" customFormat="1" x14ac:dyDescent="0.2">
      <c r="A403" s="115">
        <v>1</v>
      </c>
      <c r="B403" s="115"/>
      <c r="C403" s="115"/>
      <c r="D403" s="115"/>
      <c r="E403" s="115" t="s">
        <v>65</v>
      </c>
      <c r="F403" s="115" t="s">
        <v>65</v>
      </c>
      <c r="G403" s="115" t="s">
        <v>65</v>
      </c>
      <c r="H403" s="116"/>
      <c r="I403" s="125">
        <v>381</v>
      </c>
      <c r="J403" s="123" t="s">
        <v>54</v>
      </c>
      <c r="K403" s="117">
        <v>10000</v>
      </c>
      <c r="L403" s="117"/>
      <c r="M403" s="117"/>
      <c r="N403" s="314"/>
      <c r="O403" s="312"/>
      <c r="P403" s="257"/>
    </row>
    <row r="404" spans="1:16" s="81" customFormat="1" x14ac:dyDescent="0.2">
      <c r="A404" s="154">
        <v>1</v>
      </c>
      <c r="B404" s="154"/>
      <c r="C404" s="154"/>
      <c r="D404" s="154"/>
      <c r="E404" s="154" t="s">
        <v>91</v>
      </c>
      <c r="F404" s="154" t="s">
        <v>91</v>
      </c>
      <c r="G404" s="154" t="s">
        <v>91</v>
      </c>
      <c r="H404" s="166" t="s">
        <v>577</v>
      </c>
      <c r="I404" s="166" t="s">
        <v>339</v>
      </c>
      <c r="J404" s="156" t="s">
        <v>340</v>
      </c>
      <c r="K404" s="157">
        <f>SUM(K405)</f>
        <v>80000</v>
      </c>
      <c r="L404" s="157">
        <f t="shared" ref="L404:M404" si="176">SUM(L405)</f>
        <v>80000</v>
      </c>
      <c r="M404" s="157">
        <f t="shared" si="176"/>
        <v>80000</v>
      </c>
      <c r="N404" s="308">
        <f>AVERAGE(L404/K404)*100</f>
        <v>100</v>
      </c>
      <c r="O404" s="309">
        <f>AVERAGE(M404/L404)*100</f>
        <v>100</v>
      </c>
      <c r="P404" s="257"/>
    </row>
    <row r="405" spans="1:16" s="81" customFormat="1" x14ac:dyDescent="0.2">
      <c r="A405" s="115"/>
      <c r="B405" s="115"/>
      <c r="C405" s="115"/>
      <c r="D405" s="115"/>
      <c r="E405" s="115" t="s">
        <v>65</v>
      </c>
      <c r="F405" s="115" t="s">
        <v>65</v>
      </c>
      <c r="G405" s="115" t="s">
        <v>65</v>
      </c>
      <c r="H405" s="116"/>
      <c r="I405" s="125">
        <v>38</v>
      </c>
      <c r="J405" s="123" t="s">
        <v>53</v>
      </c>
      <c r="K405" s="117">
        <f>SUM(K406)</f>
        <v>80000</v>
      </c>
      <c r="L405" s="117">
        <v>80000</v>
      </c>
      <c r="M405" s="117">
        <v>80000</v>
      </c>
      <c r="N405" s="310">
        <f>AVERAGE(L405/K405)*100</f>
        <v>100</v>
      </c>
      <c r="O405" s="311">
        <f>AVERAGE(M405/L405)*100</f>
        <v>100</v>
      </c>
      <c r="P405" s="257"/>
    </row>
    <row r="406" spans="1:16" s="81" customFormat="1" x14ac:dyDescent="0.2">
      <c r="A406" s="115">
        <v>1</v>
      </c>
      <c r="B406" s="115"/>
      <c r="C406" s="115"/>
      <c r="D406" s="115"/>
      <c r="E406" s="115" t="s">
        <v>65</v>
      </c>
      <c r="F406" s="115" t="s">
        <v>65</v>
      </c>
      <c r="G406" s="115" t="s">
        <v>65</v>
      </c>
      <c r="H406" s="116"/>
      <c r="I406" s="125">
        <v>381</v>
      </c>
      <c r="J406" s="123" t="s">
        <v>54</v>
      </c>
      <c r="K406" s="117">
        <v>80000</v>
      </c>
      <c r="L406" s="117"/>
      <c r="M406" s="117"/>
      <c r="N406" s="314"/>
      <c r="O406" s="312"/>
      <c r="P406" s="257"/>
    </row>
    <row r="407" spans="1:16" s="81" customFormat="1" x14ac:dyDescent="0.2">
      <c r="A407" s="149"/>
      <c r="B407" s="149"/>
      <c r="C407" s="149"/>
      <c r="D407" s="149"/>
      <c r="E407" s="149"/>
      <c r="F407" s="149"/>
      <c r="G407" s="149"/>
      <c r="H407" s="150"/>
      <c r="I407" s="153" t="s">
        <v>341</v>
      </c>
      <c r="J407" s="152"/>
      <c r="K407" s="152">
        <f>SUM(K409+K416)</f>
        <v>1473250</v>
      </c>
      <c r="L407" s="152">
        <f t="shared" ref="L407:M407" si="177">SUM(L409+L416)</f>
        <v>1055000</v>
      </c>
      <c r="M407" s="152">
        <f t="shared" si="177"/>
        <v>1055000</v>
      </c>
      <c r="N407" s="304">
        <f>AVERAGE(L407/K407)*100</f>
        <v>71.610385202782965</v>
      </c>
      <c r="O407" s="305">
        <f>AVERAGE(M407/L407)*100</f>
        <v>100</v>
      </c>
      <c r="P407" s="257"/>
    </row>
    <row r="408" spans="1:16" s="81" customFormat="1" x14ac:dyDescent="0.2">
      <c r="A408" s="149"/>
      <c r="B408" s="149"/>
      <c r="C408" s="149"/>
      <c r="D408" s="149"/>
      <c r="E408" s="149"/>
      <c r="F408" s="149"/>
      <c r="G408" s="149"/>
      <c r="H408" s="181" t="s">
        <v>149</v>
      </c>
      <c r="I408" s="153" t="s">
        <v>312</v>
      </c>
      <c r="J408" s="152"/>
      <c r="K408" s="152">
        <f>SUM(K410+K413+K417+K420+K423+K426)</f>
        <v>1473250</v>
      </c>
      <c r="L408" s="152">
        <f t="shared" ref="L408:M408" si="178">SUM(L410+L413+L417+L420+L423+L426)</f>
        <v>1055000</v>
      </c>
      <c r="M408" s="152">
        <f t="shared" si="178"/>
        <v>1055000</v>
      </c>
      <c r="N408" s="304">
        <f t="shared" ref="N408:O408" si="179">AVERAGE(L408/K408)*100</f>
        <v>71.610385202782965</v>
      </c>
      <c r="O408" s="305">
        <f t="shared" si="179"/>
        <v>100</v>
      </c>
      <c r="P408" s="257"/>
    </row>
    <row r="409" spans="1:16" s="81" customFormat="1" x14ac:dyDescent="0.2">
      <c r="A409" s="179">
        <v>1</v>
      </c>
      <c r="B409" s="172"/>
      <c r="C409" s="172"/>
      <c r="D409" s="172"/>
      <c r="E409" s="172" t="s">
        <v>91</v>
      </c>
      <c r="F409" s="172" t="s">
        <v>91</v>
      </c>
      <c r="G409" s="172" t="s">
        <v>91</v>
      </c>
      <c r="H409" s="173"/>
      <c r="I409" s="178" t="s">
        <v>342</v>
      </c>
      <c r="J409" s="175" t="s">
        <v>343</v>
      </c>
      <c r="K409" s="176">
        <f>SUM(K410+K413)</f>
        <v>860000</v>
      </c>
      <c r="L409" s="176">
        <f t="shared" ref="L409:M409" si="180">SUM(L410+L413)</f>
        <v>860000</v>
      </c>
      <c r="M409" s="176">
        <f t="shared" si="180"/>
        <v>860000</v>
      </c>
      <c r="N409" s="306">
        <f t="shared" ref="N409:O411" si="181">AVERAGE(L409/K409)*100</f>
        <v>100</v>
      </c>
      <c r="O409" s="307">
        <f t="shared" si="181"/>
        <v>100</v>
      </c>
      <c r="P409" s="257"/>
    </row>
    <row r="410" spans="1:16" s="81" customFormat="1" x14ac:dyDescent="0.2">
      <c r="A410" s="154">
        <v>1</v>
      </c>
      <c r="B410" s="154"/>
      <c r="C410" s="154"/>
      <c r="D410" s="154"/>
      <c r="E410" s="154" t="s">
        <v>91</v>
      </c>
      <c r="F410" s="154" t="s">
        <v>91</v>
      </c>
      <c r="G410" s="154" t="s">
        <v>91</v>
      </c>
      <c r="H410" s="166" t="s">
        <v>157</v>
      </c>
      <c r="I410" s="166" t="s">
        <v>344</v>
      </c>
      <c r="J410" s="156" t="s">
        <v>345</v>
      </c>
      <c r="K410" s="157">
        <f>SUM(K411)</f>
        <v>760000</v>
      </c>
      <c r="L410" s="157">
        <f t="shared" ref="L410:M410" si="182">SUM(L411)</f>
        <v>760000</v>
      </c>
      <c r="M410" s="157">
        <f t="shared" si="182"/>
        <v>760000</v>
      </c>
      <c r="N410" s="308">
        <f t="shared" si="181"/>
        <v>100</v>
      </c>
      <c r="O410" s="309">
        <f t="shared" si="181"/>
        <v>100</v>
      </c>
      <c r="P410" s="257"/>
    </row>
    <row r="411" spans="1:16" s="81" customFormat="1" x14ac:dyDescent="0.2">
      <c r="A411" s="115"/>
      <c r="B411" s="115"/>
      <c r="C411" s="115"/>
      <c r="D411" s="115"/>
      <c r="E411" s="115" t="s">
        <v>65</v>
      </c>
      <c r="F411" s="115" t="s">
        <v>65</v>
      </c>
      <c r="G411" s="115" t="s">
        <v>65</v>
      </c>
      <c r="H411" s="116"/>
      <c r="I411" s="125">
        <v>38</v>
      </c>
      <c r="J411" s="123" t="s">
        <v>53</v>
      </c>
      <c r="K411" s="117">
        <f>SUM(K412)</f>
        <v>760000</v>
      </c>
      <c r="L411" s="117">
        <v>760000</v>
      </c>
      <c r="M411" s="117">
        <v>760000</v>
      </c>
      <c r="N411" s="310">
        <f t="shared" si="181"/>
        <v>100</v>
      </c>
      <c r="O411" s="311">
        <f t="shared" si="181"/>
        <v>100</v>
      </c>
      <c r="P411" s="257"/>
    </row>
    <row r="412" spans="1:16" s="81" customFormat="1" x14ac:dyDescent="0.2">
      <c r="A412" s="115">
        <v>1</v>
      </c>
      <c r="B412" s="115"/>
      <c r="C412" s="115"/>
      <c r="D412" s="115"/>
      <c r="E412" s="115" t="s">
        <v>65</v>
      </c>
      <c r="F412" s="115" t="s">
        <v>65</v>
      </c>
      <c r="G412" s="115" t="s">
        <v>65</v>
      </c>
      <c r="H412" s="116"/>
      <c r="I412" s="125">
        <v>381</v>
      </c>
      <c r="J412" s="123" t="s">
        <v>54</v>
      </c>
      <c r="K412" s="117">
        <v>760000</v>
      </c>
      <c r="L412" s="117"/>
      <c r="M412" s="117"/>
      <c r="N412" s="314"/>
      <c r="O412" s="312"/>
      <c r="P412" s="257"/>
    </row>
    <row r="413" spans="1:16" s="108" customFormat="1" ht="25.5" x14ac:dyDescent="0.2">
      <c r="A413" s="168">
        <v>1</v>
      </c>
      <c r="B413" s="168"/>
      <c r="C413" s="168"/>
      <c r="D413" s="168"/>
      <c r="E413" s="168" t="s">
        <v>91</v>
      </c>
      <c r="F413" s="168" t="s">
        <v>91</v>
      </c>
      <c r="G413" s="168" t="s">
        <v>91</v>
      </c>
      <c r="H413" s="169" t="s">
        <v>157</v>
      </c>
      <c r="I413" s="169" t="s">
        <v>604</v>
      </c>
      <c r="J413" s="170" t="s">
        <v>603</v>
      </c>
      <c r="K413" s="171">
        <f>SUM(K414)</f>
        <v>100000</v>
      </c>
      <c r="L413" s="171">
        <f t="shared" ref="L413" si="183">SUM(L414)</f>
        <v>100000</v>
      </c>
      <c r="M413" s="171">
        <f t="shared" ref="M413" si="184">SUM(M414)</f>
        <v>100000</v>
      </c>
      <c r="N413" s="317">
        <f>AVERAGE(L413/K413)*100</f>
        <v>100</v>
      </c>
      <c r="O413" s="318">
        <f>AVERAGE(M413/L413)*100</f>
        <v>100</v>
      </c>
      <c r="P413" s="271"/>
    </row>
    <row r="414" spans="1:16" s="81" customFormat="1" x14ac:dyDescent="0.2">
      <c r="A414" s="115"/>
      <c r="B414" s="115"/>
      <c r="C414" s="115"/>
      <c r="D414" s="115"/>
      <c r="E414" s="115"/>
      <c r="F414" s="115"/>
      <c r="G414" s="115"/>
      <c r="H414" s="116"/>
      <c r="I414" s="125">
        <v>35</v>
      </c>
      <c r="J414" s="130" t="s">
        <v>49</v>
      </c>
      <c r="K414" s="117">
        <f>SUM(K415)</f>
        <v>100000</v>
      </c>
      <c r="L414" s="117">
        <v>100000</v>
      </c>
      <c r="M414" s="117">
        <v>100000</v>
      </c>
      <c r="N414" s="310">
        <f>AVERAGE(L414/K414)*100</f>
        <v>100</v>
      </c>
      <c r="O414" s="311">
        <f>AVERAGE(M414/L414)*100</f>
        <v>100</v>
      </c>
      <c r="P414" s="255"/>
    </row>
    <row r="415" spans="1:16" s="81" customFormat="1" x14ac:dyDescent="0.2">
      <c r="A415" s="115">
        <v>1</v>
      </c>
      <c r="B415" s="115"/>
      <c r="C415" s="115"/>
      <c r="D415" s="115"/>
      <c r="E415" s="115"/>
      <c r="F415" s="115"/>
      <c r="G415" s="115"/>
      <c r="H415" s="116"/>
      <c r="I415" s="125">
        <v>351</v>
      </c>
      <c r="J415" s="130" t="s">
        <v>452</v>
      </c>
      <c r="K415" s="117">
        <v>100000</v>
      </c>
      <c r="L415" s="117"/>
      <c r="M415" s="117"/>
      <c r="N415" s="314"/>
      <c r="O415" s="312"/>
      <c r="P415" s="255"/>
    </row>
    <row r="416" spans="1:16" s="81" customFormat="1" x14ac:dyDescent="0.2">
      <c r="A416" s="179">
        <v>1</v>
      </c>
      <c r="B416" s="172"/>
      <c r="C416" s="172"/>
      <c r="D416" s="172"/>
      <c r="E416" s="172" t="s">
        <v>91</v>
      </c>
      <c r="F416" s="172" t="s">
        <v>91</v>
      </c>
      <c r="G416" s="172" t="s">
        <v>91</v>
      </c>
      <c r="H416" s="173"/>
      <c r="I416" s="178" t="s">
        <v>346</v>
      </c>
      <c r="J416" s="175" t="s">
        <v>347</v>
      </c>
      <c r="K416" s="176">
        <f>SUM(K417+K420+K423+K426)</f>
        <v>613250</v>
      </c>
      <c r="L416" s="176">
        <f t="shared" ref="L416:M416" si="185">SUM(L417+L420+L423+L426)</f>
        <v>195000</v>
      </c>
      <c r="M416" s="176">
        <f t="shared" si="185"/>
        <v>195000</v>
      </c>
      <c r="N416" s="306">
        <f t="shared" ref="N416:O418" si="186">AVERAGE(L416/K416)*100</f>
        <v>31.797798613942113</v>
      </c>
      <c r="O416" s="307">
        <f t="shared" si="186"/>
        <v>100</v>
      </c>
      <c r="P416" s="257"/>
    </row>
    <row r="417" spans="1:19" s="81" customFormat="1" x14ac:dyDescent="0.2">
      <c r="A417" s="154">
        <v>1</v>
      </c>
      <c r="B417" s="154"/>
      <c r="C417" s="154"/>
      <c r="D417" s="154"/>
      <c r="E417" s="154" t="s">
        <v>91</v>
      </c>
      <c r="F417" s="154" t="s">
        <v>91</v>
      </c>
      <c r="G417" s="154" t="s">
        <v>91</v>
      </c>
      <c r="H417" s="166" t="s">
        <v>157</v>
      </c>
      <c r="I417" s="166" t="s">
        <v>348</v>
      </c>
      <c r="J417" s="156" t="s">
        <v>349</v>
      </c>
      <c r="K417" s="157">
        <f>SUM(K418)</f>
        <v>15000</v>
      </c>
      <c r="L417" s="157">
        <f t="shared" ref="L417:M417" si="187">SUM(L418)</f>
        <v>15000</v>
      </c>
      <c r="M417" s="157">
        <f t="shared" si="187"/>
        <v>15000</v>
      </c>
      <c r="N417" s="308">
        <f t="shared" si="186"/>
        <v>100</v>
      </c>
      <c r="O417" s="309">
        <f t="shared" si="186"/>
        <v>100</v>
      </c>
      <c r="P417" s="257"/>
    </row>
    <row r="418" spans="1:19" s="81" customFormat="1" x14ac:dyDescent="0.2">
      <c r="A418" s="115"/>
      <c r="B418" s="115"/>
      <c r="C418" s="115"/>
      <c r="D418" s="115"/>
      <c r="E418" s="115" t="s">
        <v>65</v>
      </c>
      <c r="F418" s="115" t="s">
        <v>65</v>
      </c>
      <c r="G418" s="115" t="s">
        <v>65</v>
      </c>
      <c r="H418" s="116"/>
      <c r="I418" s="125">
        <v>42</v>
      </c>
      <c r="J418" s="130" t="s">
        <v>59</v>
      </c>
      <c r="K418" s="117">
        <f>SUM(K419)</f>
        <v>15000</v>
      </c>
      <c r="L418" s="117">
        <v>15000</v>
      </c>
      <c r="M418" s="117">
        <v>15000</v>
      </c>
      <c r="N418" s="310">
        <f t="shared" si="186"/>
        <v>100</v>
      </c>
      <c r="O418" s="311">
        <f t="shared" si="186"/>
        <v>100</v>
      </c>
      <c r="P418" s="257"/>
    </row>
    <row r="419" spans="1:19" s="81" customFormat="1" x14ac:dyDescent="0.2">
      <c r="A419" s="115">
        <v>1</v>
      </c>
      <c r="B419" s="115"/>
      <c r="C419" s="115"/>
      <c r="D419" s="115"/>
      <c r="E419" s="115" t="s">
        <v>65</v>
      </c>
      <c r="F419" s="115" t="s">
        <v>65</v>
      </c>
      <c r="G419" s="115" t="s">
        <v>65</v>
      </c>
      <c r="H419" s="116"/>
      <c r="I419" s="125">
        <v>422</v>
      </c>
      <c r="J419" s="130" t="s">
        <v>449</v>
      </c>
      <c r="K419" s="117">
        <v>15000</v>
      </c>
      <c r="L419" s="117"/>
      <c r="M419" s="117"/>
      <c r="N419" s="314"/>
      <c r="O419" s="312"/>
      <c r="P419" s="257"/>
    </row>
    <row r="420" spans="1:19" s="108" customFormat="1" ht="26.25" customHeight="1" x14ac:dyDescent="0.2">
      <c r="A420" s="168">
        <v>1</v>
      </c>
      <c r="B420" s="168"/>
      <c r="C420" s="168"/>
      <c r="D420" s="168">
        <v>4</v>
      </c>
      <c r="E420" s="168" t="s">
        <v>91</v>
      </c>
      <c r="F420" s="168" t="s">
        <v>91</v>
      </c>
      <c r="G420" s="168" t="s">
        <v>91</v>
      </c>
      <c r="H420" s="169" t="s">
        <v>157</v>
      </c>
      <c r="I420" s="169" t="s">
        <v>550</v>
      </c>
      <c r="J420" s="170" t="s">
        <v>568</v>
      </c>
      <c r="K420" s="171">
        <f>SUM(K421)</f>
        <v>518250</v>
      </c>
      <c r="L420" s="171">
        <f t="shared" ref="L420:M420" si="188">SUM(L421)</f>
        <v>0</v>
      </c>
      <c r="M420" s="171">
        <f t="shared" si="188"/>
        <v>0</v>
      </c>
      <c r="N420" s="317">
        <f>AVERAGE(L420/K420)*100</f>
        <v>0</v>
      </c>
      <c r="O420" s="318">
        <v>0</v>
      </c>
      <c r="P420" s="271"/>
    </row>
    <row r="421" spans="1:19" s="81" customFormat="1" x14ac:dyDescent="0.2">
      <c r="A421" s="115"/>
      <c r="B421" s="115"/>
      <c r="C421" s="115"/>
      <c r="D421" s="115"/>
      <c r="E421" s="115"/>
      <c r="F421" s="115"/>
      <c r="G421" s="115"/>
      <c r="H421" s="116"/>
      <c r="I421" s="125">
        <v>45</v>
      </c>
      <c r="J421" s="130" t="s">
        <v>524</v>
      </c>
      <c r="K421" s="117">
        <f>SUM(K422)</f>
        <v>518250</v>
      </c>
      <c r="L421" s="117">
        <v>0</v>
      </c>
      <c r="M421" s="117">
        <v>0</v>
      </c>
      <c r="N421" s="310">
        <f>AVERAGE(L421/K421)*100</f>
        <v>0</v>
      </c>
      <c r="O421" s="311">
        <v>0</v>
      </c>
      <c r="P421" s="257"/>
    </row>
    <row r="422" spans="1:19" s="81" customFormat="1" x14ac:dyDescent="0.2">
      <c r="A422" s="115">
        <v>1</v>
      </c>
      <c r="B422" s="115"/>
      <c r="C422" s="115"/>
      <c r="D422" s="115">
        <v>4</v>
      </c>
      <c r="E422" s="115"/>
      <c r="F422" s="115"/>
      <c r="G422" s="115"/>
      <c r="H422" s="116"/>
      <c r="I422" s="125">
        <v>451</v>
      </c>
      <c r="J422" s="130" t="s">
        <v>525</v>
      </c>
      <c r="K422" s="117">
        <v>518250</v>
      </c>
      <c r="L422" s="117"/>
      <c r="M422" s="117"/>
      <c r="N422" s="314"/>
      <c r="O422" s="312"/>
      <c r="P422" s="234"/>
      <c r="Q422" s="105"/>
      <c r="R422" s="105"/>
      <c r="S422" s="124"/>
    </row>
    <row r="423" spans="1:19" s="81" customFormat="1" x14ac:dyDescent="0.2">
      <c r="A423" s="154">
        <v>1</v>
      </c>
      <c r="B423" s="154"/>
      <c r="C423" s="154"/>
      <c r="D423" s="154"/>
      <c r="E423" s="154" t="s">
        <v>91</v>
      </c>
      <c r="F423" s="154" t="s">
        <v>91</v>
      </c>
      <c r="G423" s="154" t="s">
        <v>91</v>
      </c>
      <c r="H423" s="166" t="s">
        <v>157</v>
      </c>
      <c r="I423" s="166" t="s">
        <v>532</v>
      </c>
      <c r="J423" s="156" t="s">
        <v>350</v>
      </c>
      <c r="K423" s="157">
        <f>SUM(K424)</f>
        <v>30000</v>
      </c>
      <c r="L423" s="157">
        <f t="shared" ref="L423:M423" si="189">SUM(L424)</f>
        <v>30000</v>
      </c>
      <c r="M423" s="157">
        <f t="shared" si="189"/>
        <v>30000</v>
      </c>
      <c r="N423" s="308">
        <f>AVERAGE(L423/K423)*100</f>
        <v>100</v>
      </c>
      <c r="O423" s="309">
        <f>AVERAGE(M423/L423)*100</f>
        <v>100</v>
      </c>
      <c r="P423" s="257"/>
    </row>
    <row r="424" spans="1:19" s="81" customFormat="1" x14ac:dyDescent="0.2">
      <c r="A424" s="115"/>
      <c r="B424" s="115"/>
      <c r="C424" s="115"/>
      <c r="D424" s="115"/>
      <c r="E424" s="115" t="s">
        <v>65</v>
      </c>
      <c r="F424" s="115" t="s">
        <v>65</v>
      </c>
      <c r="G424" s="115" t="s">
        <v>65</v>
      </c>
      <c r="H424" s="116"/>
      <c r="I424" s="125">
        <v>32</v>
      </c>
      <c r="J424" s="130" t="s">
        <v>41</v>
      </c>
      <c r="K424" s="117">
        <f>SUM(K425)</f>
        <v>30000</v>
      </c>
      <c r="L424" s="117">
        <v>30000</v>
      </c>
      <c r="M424" s="117">
        <v>30000</v>
      </c>
      <c r="N424" s="310">
        <f>AVERAGE(L424/K424)*100</f>
        <v>100</v>
      </c>
      <c r="O424" s="311">
        <f>AVERAGE(M424/L424)*100</f>
        <v>100</v>
      </c>
      <c r="P424" s="257"/>
    </row>
    <row r="425" spans="1:19" s="81" customFormat="1" x14ac:dyDescent="0.2">
      <c r="A425" s="115">
        <v>1</v>
      </c>
      <c r="B425" s="115"/>
      <c r="C425" s="115"/>
      <c r="D425" s="115"/>
      <c r="E425" s="115" t="s">
        <v>65</v>
      </c>
      <c r="F425" s="115" t="s">
        <v>65</v>
      </c>
      <c r="G425" s="115" t="s">
        <v>65</v>
      </c>
      <c r="H425" s="116"/>
      <c r="I425" s="125">
        <v>323</v>
      </c>
      <c r="J425" s="130" t="s">
        <v>44</v>
      </c>
      <c r="K425" s="117">
        <v>30000</v>
      </c>
      <c r="L425" s="117"/>
      <c r="M425" s="117"/>
      <c r="N425" s="314"/>
      <c r="O425" s="312"/>
      <c r="P425" s="257"/>
    </row>
    <row r="426" spans="1:19" s="81" customFormat="1" x14ac:dyDescent="0.2">
      <c r="A426" s="154">
        <v>1</v>
      </c>
      <c r="B426" s="154"/>
      <c r="C426" s="154"/>
      <c r="D426" s="154"/>
      <c r="E426" s="154" t="s">
        <v>91</v>
      </c>
      <c r="F426" s="154" t="s">
        <v>91</v>
      </c>
      <c r="G426" s="154" t="s">
        <v>91</v>
      </c>
      <c r="H426" s="166" t="s">
        <v>157</v>
      </c>
      <c r="I426" s="166" t="s">
        <v>566</v>
      </c>
      <c r="J426" s="156" t="s">
        <v>567</v>
      </c>
      <c r="K426" s="157">
        <f>SUM(K427)</f>
        <v>50000</v>
      </c>
      <c r="L426" s="157">
        <f t="shared" ref="L426:M426" si="190">SUM(L427)</f>
        <v>150000</v>
      </c>
      <c r="M426" s="157">
        <f t="shared" si="190"/>
        <v>150000</v>
      </c>
      <c r="N426" s="308">
        <f>AVERAGE(L426/K426)*100</f>
        <v>300</v>
      </c>
      <c r="O426" s="309">
        <f>AVERAGE(M426/L426)*100</f>
        <v>100</v>
      </c>
      <c r="P426" s="257"/>
    </row>
    <row r="427" spans="1:19" s="81" customFormat="1" x14ac:dyDescent="0.2">
      <c r="A427" s="115"/>
      <c r="B427" s="115"/>
      <c r="C427" s="115"/>
      <c r="D427" s="115"/>
      <c r="E427" s="115" t="s">
        <v>65</v>
      </c>
      <c r="F427" s="115" t="s">
        <v>65</v>
      </c>
      <c r="G427" s="115" t="s">
        <v>65</v>
      </c>
      <c r="H427" s="116"/>
      <c r="I427" s="125">
        <v>45</v>
      </c>
      <c r="J427" s="130" t="s">
        <v>524</v>
      </c>
      <c r="K427" s="117">
        <f>SUM(K428)</f>
        <v>50000</v>
      </c>
      <c r="L427" s="117">
        <v>150000</v>
      </c>
      <c r="M427" s="117">
        <v>150000</v>
      </c>
      <c r="N427" s="310">
        <f>AVERAGE(L427/K427)*100</f>
        <v>300</v>
      </c>
      <c r="O427" s="311">
        <f>AVERAGE(M427/L427)*100</f>
        <v>100</v>
      </c>
      <c r="P427" s="257"/>
    </row>
    <row r="428" spans="1:19" s="81" customFormat="1" x14ac:dyDescent="0.2">
      <c r="A428" s="115">
        <v>1</v>
      </c>
      <c r="B428" s="115"/>
      <c r="C428" s="115"/>
      <c r="D428" s="115"/>
      <c r="E428" s="115" t="s">
        <v>65</v>
      </c>
      <c r="F428" s="115" t="s">
        <v>65</v>
      </c>
      <c r="G428" s="115" t="s">
        <v>65</v>
      </c>
      <c r="H428" s="116"/>
      <c r="I428" s="125">
        <v>451</v>
      </c>
      <c r="J428" s="130" t="s">
        <v>525</v>
      </c>
      <c r="K428" s="117">
        <v>50000</v>
      </c>
      <c r="L428" s="117"/>
      <c r="M428" s="117"/>
      <c r="N428" s="314"/>
      <c r="O428" s="312"/>
      <c r="P428" s="255"/>
    </row>
    <row r="429" spans="1:19" s="81" customFormat="1" x14ac:dyDescent="0.2">
      <c r="A429" s="149"/>
      <c r="B429" s="149"/>
      <c r="C429" s="149"/>
      <c r="D429" s="149"/>
      <c r="E429" s="149"/>
      <c r="F429" s="149"/>
      <c r="G429" s="149"/>
      <c r="H429" s="150"/>
      <c r="I429" s="153" t="s">
        <v>351</v>
      </c>
      <c r="J429" s="152"/>
      <c r="K429" s="152">
        <f>SUM(K431+K435+K449+K474)</f>
        <v>2602634</v>
      </c>
      <c r="L429" s="152">
        <f t="shared" ref="L429:M429" si="191">SUM(L431+L435+L449+L474)</f>
        <v>3102000</v>
      </c>
      <c r="M429" s="152">
        <f t="shared" si="191"/>
        <v>3112000</v>
      </c>
      <c r="N429" s="304">
        <f>AVERAGE(L429/K429)*100</f>
        <v>119.18694676239532</v>
      </c>
      <c r="O429" s="305">
        <f>AVERAGE(M429/L429)*100</f>
        <v>100.3223726627982</v>
      </c>
      <c r="P429" s="257"/>
    </row>
    <row r="430" spans="1:19" s="81" customFormat="1" x14ac:dyDescent="0.2">
      <c r="A430" s="149"/>
      <c r="B430" s="149"/>
      <c r="C430" s="149"/>
      <c r="D430" s="149"/>
      <c r="E430" s="149"/>
      <c r="F430" s="149"/>
      <c r="G430" s="149"/>
      <c r="H430" s="181" t="s">
        <v>134</v>
      </c>
      <c r="I430" s="153" t="s">
        <v>437</v>
      </c>
      <c r="J430" s="152"/>
      <c r="K430" s="152">
        <f>SUM(K432+K436+K450+K453+K456+K459+K462+K465+K468+K471+K475)</f>
        <v>2602634</v>
      </c>
      <c r="L430" s="152">
        <f t="shared" ref="L430:M430" si="192">SUM(L432+L436+L450+L453+L456+L459+L462+L465+L468+L471+L475)</f>
        <v>3102000</v>
      </c>
      <c r="M430" s="152">
        <f t="shared" si="192"/>
        <v>3112000</v>
      </c>
      <c r="N430" s="304">
        <f t="shared" ref="N430:O430" si="193">AVERAGE(L430/K430)*100</f>
        <v>119.18694676239532</v>
      </c>
      <c r="O430" s="305">
        <f t="shared" si="193"/>
        <v>100.3223726627982</v>
      </c>
      <c r="P430" s="257"/>
    </row>
    <row r="431" spans="1:19" s="81" customFormat="1" x14ac:dyDescent="0.2">
      <c r="A431" s="179">
        <v>1</v>
      </c>
      <c r="B431" s="172"/>
      <c r="C431" s="172"/>
      <c r="D431" s="172"/>
      <c r="E431" s="172" t="s">
        <v>91</v>
      </c>
      <c r="F431" s="172" t="s">
        <v>91</v>
      </c>
      <c r="G431" s="172" t="s">
        <v>91</v>
      </c>
      <c r="H431" s="173"/>
      <c r="I431" s="178" t="s">
        <v>352</v>
      </c>
      <c r="J431" s="175" t="s">
        <v>353</v>
      </c>
      <c r="K431" s="176">
        <f t="shared" ref="K431:M432" si="194">SUM(K432)</f>
        <v>300000</v>
      </c>
      <c r="L431" s="176">
        <f t="shared" si="194"/>
        <v>300000</v>
      </c>
      <c r="M431" s="176">
        <f t="shared" si="194"/>
        <v>300000</v>
      </c>
      <c r="N431" s="306">
        <f t="shared" ref="N431:O433" si="195">AVERAGE(L431/K431)*100</f>
        <v>100</v>
      </c>
      <c r="O431" s="307">
        <f t="shared" si="195"/>
        <v>100</v>
      </c>
      <c r="P431" s="257"/>
    </row>
    <row r="432" spans="1:19" s="81" customFormat="1" x14ac:dyDescent="0.2">
      <c r="A432" s="154">
        <v>1</v>
      </c>
      <c r="B432" s="154"/>
      <c r="C432" s="154"/>
      <c r="D432" s="154"/>
      <c r="E432" s="154" t="s">
        <v>91</v>
      </c>
      <c r="F432" s="154" t="s">
        <v>91</v>
      </c>
      <c r="G432" s="154" t="s">
        <v>91</v>
      </c>
      <c r="H432" s="155" t="s">
        <v>140</v>
      </c>
      <c r="I432" s="166" t="s">
        <v>354</v>
      </c>
      <c r="J432" s="156" t="s">
        <v>355</v>
      </c>
      <c r="K432" s="157">
        <f t="shared" si="194"/>
        <v>300000</v>
      </c>
      <c r="L432" s="157">
        <f t="shared" si="194"/>
        <v>300000</v>
      </c>
      <c r="M432" s="157">
        <f t="shared" si="194"/>
        <v>300000</v>
      </c>
      <c r="N432" s="308">
        <f t="shared" si="195"/>
        <v>100</v>
      </c>
      <c r="O432" s="309">
        <f t="shared" si="195"/>
        <v>100</v>
      </c>
      <c r="P432" s="257"/>
    </row>
    <row r="433" spans="1:16" s="81" customFormat="1" x14ac:dyDescent="0.2">
      <c r="A433" s="115"/>
      <c r="B433" s="115"/>
      <c r="C433" s="115"/>
      <c r="D433" s="115"/>
      <c r="E433" s="115" t="s">
        <v>65</v>
      </c>
      <c r="F433" s="115" t="s">
        <v>65</v>
      </c>
      <c r="G433" s="115" t="s">
        <v>65</v>
      </c>
      <c r="H433" s="116"/>
      <c r="I433" s="125">
        <v>37</v>
      </c>
      <c r="J433" s="130" t="s">
        <v>51</v>
      </c>
      <c r="K433" s="117">
        <f>SUM(K434)</f>
        <v>300000</v>
      </c>
      <c r="L433" s="117">
        <v>300000</v>
      </c>
      <c r="M433" s="117">
        <v>300000</v>
      </c>
      <c r="N433" s="310">
        <f t="shared" si="195"/>
        <v>100</v>
      </c>
      <c r="O433" s="311">
        <f t="shared" si="195"/>
        <v>100</v>
      </c>
      <c r="P433" s="257"/>
    </row>
    <row r="434" spans="1:16" s="81" customFormat="1" x14ac:dyDescent="0.2">
      <c r="A434" s="115">
        <v>1</v>
      </c>
      <c r="B434" s="115"/>
      <c r="C434" s="115"/>
      <c r="D434" s="115"/>
      <c r="E434" s="115" t="s">
        <v>65</v>
      </c>
      <c r="F434" s="115" t="s">
        <v>65</v>
      </c>
      <c r="G434" s="115" t="s">
        <v>65</v>
      </c>
      <c r="H434" s="116"/>
      <c r="I434" s="125">
        <v>372</v>
      </c>
      <c r="J434" s="130" t="s">
        <v>52</v>
      </c>
      <c r="K434" s="117">
        <v>300000</v>
      </c>
      <c r="L434" s="117"/>
      <c r="M434" s="117"/>
      <c r="N434" s="314"/>
      <c r="O434" s="312"/>
      <c r="P434" s="257"/>
    </row>
    <row r="435" spans="1:16" s="81" customFormat="1" x14ac:dyDescent="0.2">
      <c r="A435" s="149"/>
      <c r="B435" s="149"/>
      <c r="C435" s="149"/>
      <c r="D435" s="149"/>
      <c r="E435" s="149" t="s">
        <v>91</v>
      </c>
      <c r="F435" s="149" t="s">
        <v>91</v>
      </c>
      <c r="G435" s="149" t="s">
        <v>91</v>
      </c>
      <c r="H435" s="150" t="s">
        <v>138</v>
      </c>
      <c r="I435" s="153" t="s">
        <v>356</v>
      </c>
      <c r="J435" s="152"/>
      <c r="K435" s="152">
        <f>SUM(K436)</f>
        <v>1832634</v>
      </c>
      <c r="L435" s="152">
        <f t="shared" ref="L435:M435" si="196">SUM(L436)</f>
        <v>2332000</v>
      </c>
      <c r="M435" s="152">
        <f t="shared" si="196"/>
        <v>2342000</v>
      </c>
      <c r="N435" s="304">
        <f t="shared" ref="N435:O435" si="197">AVERAGE(L435/K435)*100</f>
        <v>127.24853953380762</v>
      </c>
      <c r="O435" s="305">
        <f t="shared" si="197"/>
        <v>100.42881646655231</v>
      </c>
      <c r="P435" s="257"/>
    </row>
    <row r="436" spans="1:16" s="81" customFormat="1" x14ac:dyDescent="0.2">
      <c r="A436" s="154">
        <v>1</v>
      </c>
      <c r="B436" s="154">
        <v>2</v>
      </c>
      <c r="C436" s="154" t="s">
        <v>91</v>
      </c>
      <c r="D436" s="154">
        <v>4</v>
      </c>
      <c r="E436" s="154" t="s">
        <v>91</v>
      </c>
      <c r="F436" s="154" t="s">
        <v>91</v>
      </c>
      <c r="G436" s="154" t="s">
        <v>91</v>
      </c>
      <c r="H436" s="155" t="s">
        <v>140</v>
      </c>
      <c r="I436" s="166" t="s">
        <v>357</v>
      </c>
      <c r="J436" s="156" t="s">
        <v>358</v>
      </c>
      <c r="K436" s="157">
        <f>SUM(K437+K441+K447)</f>
        <v>1832634</v>
      </c>
      <c r="L436" s="157">
        <f t="shared" ref="L436:M436" si="198">SUM(L437+L441+L447)</f>
        <v>2332000</v>
      </c>
      <c r="M436" s="157">
        <f t="shared" si="198"/>
        <v>2342000</v>
      </c>
      <c r="N436" s="308">
        <f>AVERAGE(L436/K436)*100</f>
        <v>127.24853953380762</v>
      </c>
      <c r="O436" s="309">
        <f>AVERAGE(M436/L436)*100</f>
        <v>100.42881646655231</v>
      </c>
      <c r="P436" s="257"/>
    </row>
    <row r="437" spans="1:16" s="124" customFormat="1" x14ac:dyDescent="0.2">
      <c r="A437" s="121"/>
      <c r="B437" s="121"/>
      <c r="C437" s="121"/>
      <c r="D437" s="121"/>
      <c r="E437" s="121"/>
      <c r="F437" s="121"/>
      <c r="G437" s="121"/>
      <c r="H437" s="122"/>
      <c r="I437" s="132" t="s">
        <v>438</v>
      </c>
      <c r="J437" s="123" t="s">
        <v>37</v>
      </c>
      <c r="K437" s="123">
        <f>SUM(K438:K440)</f>
        <v>1441720</v>
      </c>
      <c r="L437" s="123">
        <v>1689000</v>
      </c>
      <c r="M437" s="123">
        <v>1699000</v>
      </c>
      <c r="N437" s="310">
        <f>AVERAGE(L437/K437)*100</f>
        <v>117.15173542712871</v>
      </c>
      <c r="O437" s="311">
        <f>AVERAGE(M437/L437)*100</f>
        <v>100.59206631142688</v>
      </c>
      <c r="P437" s="255"/>
    </row>
    <row r="438" spans="1:16" s="124" customFormat="1" x14ac:dyDescent="0.2">
      <c r="A438" s="121">
        <v>1</v>
      </c>
      <c r="B438" s="121">
        <v>2</v>
      </c>
      <c r="C438" s="121"/>
      <c r="D438" s="121"/>
      <c r="E438" s="121"/>
      <c r="F438" s="121"/>
      <c r="G438" s="121"/>
      <c r="H438" s="122"/>
      <c r="I438" s="132" t="s">
        <v>457</v>
      </c>
      <c r="J438" s="123" t="s">
        <v>38</v>
      </c>
      <c r="K438" s="126">
        <v>1196000</v>
      </c>
      <c r="L438" s="126"/>
      <c r="M438" s="126"/>
      <c r="N438" s="322"/>
      <c r="O438" s="313"/>
      <c r="P438" s="255"/>
    </row>
    <row r="439" spans="1:16" s="124" customFormat="1" x14ac:dyDescent="0.2">
      <c r="A439" s="121"/>
      <c r="B439" s="121">
        <v>2</v>
      </c>
      <c r="C439" s="121"/>
      <c r="D439" s="121"/>
      <c r="E439" s="121"/>
      <c r="F439" s="121"/>
      <c r="G439" s="121"/>
      <c r="H439" s="122"/>
      <c r="I439" s="132" t="s">
        <v>458</v>
      </c>
      <c r="J439" s="130" t="s">
        <v>39</v>
      </c>
      <c r="K439" s="126">
        <v>47500</v>
      </c>
      <c r="L439" s="126"/>
      <c r="M439" s="126"/>
      <c r="N439" s="322"/>
      <c r="O439" s="313"/>
      <c r="P439" s="255"/>
    </row>
    <row r="440" spans="1:16" s="124" customFormat="1" x14ac:dyDescent="0.2">
      <c r="A440" s="121"/>
      <c r="B440" s="121">
        <v>2</v>
      </c>
      <c r="C440" s="121"/>
      <c r="D440" s="121">
        <v>4</v>
      </c>
      <c r="E440" s="121"/>
      <c r="F440" s="121"/>
      <c r="G440" s="121"/>
      <c r="H440" s="122"/>
      <c r="I440" s="132" t="s">
        <v>459</v>
      </c>
      <c r="J440" s="123" t="s">
        <v>40</v>
      </c>
      <c r="K440" s="126">
        <v>198220</v>
      </c>
      <c r="L440" s="126"/>
      <c r="M440" s="126"/>
      <c r="N440" s="322"/>
      <c r="O440" s="313"/>
      <c r="P440" s="255"/>
    </row>
    <row r="441" spans="1:16" s="124" customFormat="1" x14ac:dyDescent="0.2">
      <c r="A441" s="121"/>
      <c r="B441" s="121"/>
      <c r="C441" s="121"/>
      <c r="D441" s="121"/>
      <c r="E441" s="121"/>
      <c r="F441" s="121"/>
      <c r="G441" s="121"/>
      <c r="H441" s="122"/>
      <c r="I441" s="132" t="s">
        <v>439</v>
      </c>
      <c r="J441" s="123" t="s">
        <v>41</v>
      </c>
      <c r="K441" s="123">
        <f>SUM(K442:K446)</f>
        <v>386914</v>
      </c>
      <c r="L441" s="123">
        <v>639000</v>
      </c>
      <c r="M441" s="123">
        <v>639000</v>
      </c>
      <c r="N441" s="310">
        <f>AVERAGE(L441/K441)*100</f>
        <v>165.15297973193009</v>
      </c>
      <c r="O441" s="311">
        <f>AVERAGE(M441/L441)*100</f>
        <v>100</v>
      </c>
      <c r="P441" s="255"/>
    </row>
    <row r="442" spans="1:16" s="124" customFormat="1" x14ac:dyDescent="0.2">
      <c r="A442" s="121"/>
      <c r="B442" s="121">
        <v>2</v>
      </c>
      <c r="C442" s="121"/>
      <c r="D442" s="121"/>
      <c r="E442" s="121"/>
      <c r="F442" s="121"/>
      <c r="G442" s="121"/>
      <c r="H442" s="122"/>
      <c r="I442" s="132" t="s">
        <v>460</v>
      </c>
      <c r="J442" s="123" t="s">
        <v>42</v>
      </c>
      <c r="K442" s="126">
        <v>30000</v>
      </c>
      <c r="L442" s="126"/>
      <c r="M442" s="126"/>
      <c r="N442" s="322"/>
      <c r="O442" s="313"/>
      <c r="P442" s="255"/>
    </row>
    <row r="443" spans="1:16" s="124" customFormat="1" x14ac:dyDescent="0.2">
      <c r="A443" s="121"/>
      <c r="B443" s="121">
        <v>2</v>
      </c>
      <c r="C443" s="121"/>
      <c r="D443" s="121">
        <v>4</v>
      </c>
      <c r="E443" s="121"/>
      <c r="F443" s="121"/>
      <c r="G443" s="121"/>
      <c r="H443" s="122"/>
      <c r="I443" s="132" t="s">
        <v>461</v>
      </c>
      <c r="J443" s="123" t="s">
        <v>43</v>
      </c>
      <c r="K443" s="126">
        <v>282600</v>
      </c>
      <c r="L443" s="126"/>
      <c r="M443" s="126"/>
      <c r="N443" s="322"/>
      <c r="O443" s="313"/>
      <c r="P443" s="255"/>
    </row>
    <row r="444" spans="1:16" s="124" customFormat="1" x14ac:dyDescent="0.2">
      <c r="A444" s="121"/>
      <c r="B444" s="121">
        <v>2</v>
      </c>
      <c r="C444" s="121"/>
      <c r="D444" s="121"/>
      <c r="E444" s="121"/>
      <c r="F444" s="121"/>
      <c r="G444" s="121"/>
      <c r="H444" s="122"/>
      <c r="I444" s="132" t="s">
        <v>462</v>
      </c>
      <c r="J444" s="123" t="s">
        <v>44</v>
      </c>
      <c r="K444" s="126">
        <v>60000</v>
      </c>
      <c r="L444" s="126"/>
      <c r="M444" s="126"/>
      <c r="N444" s="322"/>
      <c r="O444" s="313"/>
      <c r="P444" s="255"/>
    </row>
    <row r="445" spans="1:16" s="124" customFormat="1" x14ac:dyDescent="0.2">
      <c r="A445" s="121"/>
      <c r="B445" s="121"/>
      <c r="C445" s="121"/>
      <c r="D445" s="121"/>
      <c r="E445" s="121"/>
      <c r="F445" s="121"/>
      <c r="G445" s="121"/>
      <c r="H445" s="122"/>
      <c r="I445" s="132" t="s">
        <v>531</v>
      </c>
      <c r="J445" s="130" t="s">
        <v>45</v>
      </c>
      <c r="K445" s="126">
        <v>7314</v>
      </c>
      <c r="L445" s="126"/>
      <c r="M445" s="126"/>
      <c r="N445" s="322"/>
      <c r="O445" s="313"/>
      <c r="P445" s="255"/>
    </row>
    <row r="446" spans="1:16" s="124" customFormat="1" x14ac:dyDescent="0.2">
      <c r="A446" s="121"/>
      <c r="B446" s="121">
        <v>2</v>
      </c>
      <c r="C446" s="121"/>
      <c r="D446" s="121"/>
      <c r="E446" s="121"/>
      <c r="F446" s="121"/>
      <c r="G446" s="121"/>
      <c r="H446" s="122"/>
      <c r="I446" s="132" t="s">
        <v>447</v>
      </c>
      <c r="J446" s="123" t="s">
        <v>46</v>
      </c>
      <c r="K446" s="126">
        <v>7000</v>
      </c>
      <c r="L446" s="126"/>
      <c r="M446" s="126"/>
      <c r="N446" s="322"/>
      <c r="O446" s="313"/>
      <c r="P446" s="255"/>
    </row>
    <row r="447" spans="1:16" s="124" customFormat="1" x14ac:dyDescent="0.2">
      <c r="A447" s="121"/>
      <c r="B447" s="121"/>
      <c r="C447" s="121"/>
      <c r="D447" s="121"/>
      <c r="E447" s="121"/>
      <c r="F447" s="121"/>
      <c r="G447" s="121"/>
      <c r="H447" s="122"/>
      <c r="I447" s="132" t="s">
        <v>440</v>
      </c>
      <c r="J447" s="123" t="s">
        <v>47</v>
      </c>
      <c r="K447" s="123">
        <f>SUM(K448)</f>
        <v>4000</v>
      </c>
      <c r="L447" s="123">
        <v>4000</v>
      </c>
      <c r="M447" s="123">
        <v>4000</v>
      </c>
      <c r="N447" s="310">
        <f>AVERAGE(L447/K447)*100</f>
        <v>100</v>
      </c>
      <c r="O447" s="311">
        <f>AVERAGE(M447/L447)*100</f>
        <v>100</v>
      </c>
      <c r="P447" s="255"/>
    </row>
    <row r="448" spans="1:16" s="124" customFormat="1" x14ac:dyDescent="0.2">
      <c r="A448" s="121"/>
      <c r="B448" s="121">
        <v>2</v>
      </c>
      <c r="C448" s="121"/>
      <c r="D448" s="121"/>
      <c r="E448" s="121"/>
      <c r="F448" s="121"/>
      <c r="G448" s="121"/>
      <c r="H448" s="122"/>
      <c r="I448" s="132" t="s">
        <v>465</v>
      </c>
      <c r="J448" s="123" t="s">
        <v>48</v>
      </c>
      <c r="K448" s="126">
        <v>4000</v>
      </c>
      <c r="L448" s="126"/>
      <c r="M448" s="126"/>
      <c r="N448" s="322"/>
      <c r="O448" s="313"/>
      <c r="P448" s="255"/>
    </row>
    <row r="449" spans="1:16" s="81" customFormat="1" x14ac:dyDescent="0.2">
      <c r="A449" s="179">
        <v>1</v>
      </c>
      <c r="B449" s="172"/>
      <c r="C449" s="172"/>
      <c r="D449" s="172"/>
      <c r="E449" s="172" t="s">
        <v>91</v>
      </c>
      <c r="F449" s="172" t="s">
        <v>91</v>
      </c>
      <c r="G449" s="172" t="s">
        <v>91</v>
      </c>
      <c r="H449" s="173"/>
      <c r="I449" s="178" t="s">
        <v>359</v>
      </c>
      <c r="J449" s="175" t="s">
        <v>360</v>
      </c>
      <c r="K449" s="176">
        <f>SUM(K450+K453+K456+K459+K462+K465+K468+K471)</f>
        <v>320000</v>
      </c>
      <c r="L449" s="176">
        <f t="shared" ref="L449:M449" si="199">SUM(L450+L453+L456+L459+L462+L465+L468+L471)</f>
        <v>320000</v>
      </c>
      <c r="M449" s="176">
        <f t="shared" si="199"/>
        <v>320000</v>
      </c>
      <c r="N449" s="306">
        <f t="shared" ref="N449:O451" si="200">AVERAGE(L449/K449)*100</f>
        <v>100</v>
      </c>
      <c r="O449" s="307">
        <f t="shared" si="200"/>
        <v>100</v>
      </c>
      <c r="P449" s="257"/>
    </row>
    <row r="450" spans="1:16" s="81" customFormat="1" x14ac:dyDescent="0.2">
      <c r="A450" s="154">
        <v>1</v>
      </c>
      <c r="B450" s="154"/>
      <c r="C450" s="154"/>
      <c r="D450" s="154"/>
      <c r="E450" s="154" t="s">
        <v>91</v>
      </c>
      <c r="F450" s="154" t="s">
        <v>91</v>
      </c>
      <c r="G450" s="154" t="s">
        <v>91</v>
      </c>
      <c r="H450" s="166" t="s">
        <v>137</v>
      </c>
      <c r="I450" s="166" t="s">
        <v>361</v>
      </c>
      <c r="J450" s="156" t="s">
        <v>362</v>
      </c>
      <c r="K450" s="157">
        <f>SUM(K451)</f>
        <v>85000</v>
      </c>
      <c r="L450" s="157">
        <f t="shared" ref="L450:M450" si="201">SUM(L451)</f>
        <v>85000</v>
      </c>
      <c r="M450" s="157">
        <f t="shared" si="201"/>
        <v>85000</v>
      </c>
      <c r="N450" s="308">
        <f t="shared" si="200"/>
        <v>100</v>
      </c>
      <c r="O450" s="309">
        <f t="shared" si="200"/>
        <v>100</v>
      </c>
      <c r="P450" s="257"/>
    </row>
    <row r="451" spans="1:16" s="81" customFormat="1" x14ac:dyDescent="0.2">
      <c r="A451" s="115"/>
      <c r="B451" s="115"/>
      <c r="C451" s="115"/>
      <c r="D451" s="115"/>
      <c r="E451" s="115" t="s">
        <v>65</v>
      </c>
      <c r="F451" s="115" t="s">
        <v>65</v>
      </c>
      <c r="G451" s="115" t="s">
        <v>65</v>
      </c>
      <c r="H451" s="116"/>
      <c r="I451" s="125">
        <v>32</v>
      </c>
      <c r="J451" s="130" t="s">
        <v>41</v>
      </c>
      <c r="K451" s="117">
        <f>SUM(K452)</f>
        <v>85000</v>
      </c>
      <c r="L451" s="117">
        <v>85000</v>
      </c>
      <c r="M451" s="117">
        <v>85000</v>
      </c>
      <c r="N451" s="310">
        <f t="shared" si="200"/>
        <v>100</v>
      </c>
      <c r="O451" s="311">
        <f t="shared" si="200"/>
        <v>100</v>
      </c>
      <c r="P451" s="257"/>
    </row>
    <row r="452" spans="1:16" s="81" customFormat="1" x14ac:dyDescent="0.2">
      <c r="A452" s="115">
        <v>1</v>
      </c>
      <c r="B452" s="115"/>
      <c r="C452" s="115"/>
      <c r="D452" s="115"/>
      <c r="E452" s="115" t="s">
        <v>65</v>
      </c>
      <c r="F452" s="115" t="s">
        <v>65</v>
      </c>
      <c r="G452" s="115" t="s">
        <v>65</v>
      </c>
      <c r="H452" s="116"/>
      <c r="I452" s="125">
        <v>323</v>
      </c>
      <c r="J452" s="123" t="s">
        <v>44</v>
      </c>
      <c r="K452" s="117">
        <v>85000</v>
      </c>
      <c r="L452" s="117"/>
      <c r="M452" s="117"/>
      <c r="N452" s="314"/>
      <c r="O452" s="312"/>
      <c r="P452" s="257"/>
    </row>
    <row r="453" spans="1:16" s="81" customFormat="1" x14ac:dyDescent="0.2">
      <c r="A453" s="154">
        <v>1</v>
      </c>
      <c r="B453" s="154"/>
      <c r="C453" s="154"/>
      <c r="D453" s="154"/>
      <c r="E453" s="154" t="s">
        <v>91</v>
      </c>
      <c r="F453" s="154" t="s">
        <v>91</v>
      </c>
      <c r="G453" s="154" t="s">
        <v>91</v>
      </c>
      <c r="H453" s="166" t="s">
        <v>584</v>
      </c>
      <c r="I453" s="166" t="s">
        <v>363</v>
      </c>
      <c r="J453" s="156" t="s">
        <v>364</v>
      </c>
      <c r="K453" s="157">
        <f>SUM(K454)</f>
        <v>10000</v>
      </c>
      <c r="L453" s="157">
        <f t="shared" ref="L453:M453" si="202">SUM(L454)</f>
        <v>10000</v>
      </c>
      <c r="M453" s="157">
        <f t="shared" si="202"/>
        <v>10000</v>
      </c>
      <c r="N453" s="308">
        <f>AVERAGE(L453/K453)*100</f>
        <v>100</v>
      </c>
      <c r="O453" s="309">
        <f>AVERAGE(M453/L453)*100</f>
        <v>100</v>
      </c>
      <c r="P453" s="257"/>
    </row>
    <row r="454" spans="1:16" s="81" customFormat="1" x14ac:dyDescent="0.2">
      <c r="A454" s="115"/>
      <c r="B454" s="115"/>
      <c r="C454" s="115"/>
      <c r="D454" s="115"/>
      <c r="E454" s="115" t="s">
        <v>65</v>
      </c>
      <c r="F454" s="115" t="s">
        <v>65</v>
      </c>
      <c r="G454" s="115" t="s">
        <v>65</v>
      </c>
      <c r="H454" s="116"/>
      <c r="I454" s="125">
        <v>37</v>
      </c>
      <c r="J454" s="130" t="s">
        <v>51</v>
      </c>
      <c r="K454" s="117">
        <f>SUM(K455)</f>
        <v>10000</v>
      </c>
      <c r="L454" s="117">
        <v>10000</v>
      </c>
      <c r="M454" s="117">
        <v>10000</v>
      </c>
      <c r="N454" s="310">
        <f>AVERAGE(L454/K454)*100</f>
        <v>100</v>
      </c>
      <c r="O454" s="311">
        <f>AVERAGE(M454/L454)*100</f>
        <v>100</v>
      </c>
      <c r="P454" s="257"/>
    </row>
    <row r="455" spans="1:16" s="81" customFormat="1" x14ac:dyDescent="0.2">
      <c r="A455" s="115">
        <v>1</v>
      </c>
      <c r="B455" s="115"/>
      <c r="C455" s="115"/>
      <c r="D455" s="115"/>
      <c r="E455" s="115" t="s">
        <v>65</v>
      </c>
      <c r="F455" s="115" t="s">
        <v>65</v>
      </c>
      <c r="G455" s="115" t="s">
        <v>65</v>
      </c>
      <c r="H455" s="116"/>
      <c r="I455" s="125">
        <v>372</v>
      </c>
      <c r="J455" s="130" t="s">
        <v>52</v>
      </c>
      <c r="K455" s="117">
        <v>10000</v>
      </c>
      <c r="L455" s="117"/>
      <c r="M455" s="117"/>
      <c r="N455" s="314"/>
      <c r="O455" s="312"/>
      <c r="P455" s="257"/>
    </row>
    <row r="456" spans="1:16" s="81" customFormat="1" x14ac:dyDescent="0.2">
      <c r="A456" s="154">
        <v>1</v>
      </c>
      <c r="B456" s="154"/>
      <c r="C456" s="154"/>
      <c r="D456" s="154"/>
      <c r="E456" s="154" t="s">
        <v>91</v>
      </c>
      <c r="F456" s="154" t="s">
        <v>91</v>
      </c>
      <c r="G456" s="154" t="s">
        <v>91</v>
      </c>
      <c r="H456" s="166" t="s">
        <v>584</v>
      </c>
      <c r="I456" s="166" t="s">
        <v>365</v>
      </c>
      <c r="J456" s="156" t="s">
        <v>366</v>
      </c>
      <c r="K456" s="157">
        <f>SUM(K457)</f>
        <v>120000</v>
      </c>
      <c r="L456" s="157">
        <f t="shared" ref="L456:M456" si="203">SUM(L457)</f>
        <v>120000</v>
      </c>
      <c r="M456" s="157">
        <f t="shared" si="203"/>
        <v>120000</v>
      </c>
      <c r="N456" s="308">
        <f>AVERAGE(L456/K456)*100</f>
        <v>100</v>
      </c>
      <c r="O456" s="309">
        <f>AVERAGE(M456/L456)*100</f>
        <v>100</v>
      </c>
      <c r="P456" s="257"/>
    </row>
    <row r="457" spans="1:16" s="81" customFormat="1" x14ac:dyDescent="0.2">
      <c r="A457" s="115"/>
      <c r="B457" s="115"/>
      <c r="C457" s="115"/>
      <c r="D457" s="115"/>
      <c r="E457" s="115" t="s">
        <v>65</v>
      </c>
      <c r="F457" s="115" t="s">
        <v>65</v>
      </c>
      <c r="G457" s="115" t="s">
        <v>65</v>
      </c>
      <c r="H457" s="116"/>
      <c r="I457" s="125">
        <v>36</v>
      </c>
      <c r="J457" s="130" t="s">
        <v>191</v>
      </c>
      <c r="K457" s="117">
        <f>SUM(K458)</f>
        <v>120000</v>
      </c>
      <c r="L457" s="117">
        <v>120000</v>
      </c>
      <c r="M457" s="117">
        <v>120000</v>
      </c>
      <c r="N457" s="310">
        <f>AVERAGE(L457/K457)*100</f>
        <v>100</v>
      </c>
      <c r="O457" s="311">
        <f>AVERAGE(M457/L457)*100</f>
        <v>100</v>
      </c>
      <c r="P457" s="257"/>
    </row>
    <row r="458" spans="1:16" s="81" customFormat="1" x14ac:dyDescent="0.2">
      <c r="A458" s="115">
        <v>1</v>
      </c>
      <c r="B458" s="115"/>
      <c r="C458" s="115"/>
      <c r="D458" s="115"/>
      <c r="E458" s="115" t="s">
        <v>65</v>
      </c>
      <c r="F458" s="115" t="s">
        <v>65</v>
      </c>
      <c r="G458" s="115" t="s">
        <v>65</v>
      </c>
      <c r="H458" s="116"/>
      <c r="I458" s="125">
        <v>366</v>
      </c>
      <c r="J458" s="130" t="s">
        <v>177</v>
      </c>
      <c r="K458" s="117">
        <v>120000</v>
      </c>
      <c r="L458" s="117"/>
      <c r="M458" s="117"/>
      <c r="N458" s="314"/>
      <c r="O458" s="312"/>
      <c r="P458" s="257"/>
    </row>
    <row r="459" spans="1:16" s="81" customFormat="1" x14ac:dyDescent="0.2">
      <c r="A459" s="154">
        <v>1</v>
      </c>
      <c r="B459" s="154"/>
      <c r="C459" s="154"/>
      <c r="D459" s="154"/>
      <c r="E459" s="154" t="s">
        <v>91</v>
      </c>
      <c r="F459" s="154" t="s">
        <v>91</v>
      </c>
      <c r="G459" s="154" t="s">
        <v>91</v>
      </c>
      <c r="H459" s="166" t="s">
        <v>584</v>
      </c>
      <c r="I459" s="166" t="s">
        <v>367</v>
      </c>
      <c r="J459" s="156" t="s">
        <v>368</v>
      </c>
      <c r="K459" s="157">
        <f>SUM(K460)</f>
        <v>5000</v>
      </c>
      <c r="L459" s="157">
        <f t="shared" ref="L459:M459" si="204">SUM(L460)</f>
        <v>5000</v>
      </c>
      <c r="M459" s="157">
        <f t="shared" si="204"/>
        <v>5000</v>
      </c>
      <c r="N459" s="308">
        <f>AVERAGE(L459/K459)*100</f>
        <v>100</v>
      </c>
      <c r="O459" s="309">
        <f>AVERAGE(M459/L459)*100</f>
        <v>100</v>
      </c>
      <c r="P459" s="257"/>
    </row>
    <row r="460" spans="1:16" s="81" customFormat="1" x14ac:dyDescent="0.2">
      <c r="A460" s="115"/>
      <c r="B460" s="115"/>
      <c r="C460" s="115"/>
      <c r="D460" s="115"/>
      <c r="E460" s="115" t="s">
        <v>65</v>
      </c>
      <c r="F460" s="115" t="s">
        <v>65</v>
      </c>
      <c r="G460" s="115" t="s">
        <v>65</v>
      </c>
      <c r="H460" s="116"/>
      <c r="I460" s="125">
        <v>36</v>
      </c>
      <c r="J460" s="130" t="s">
        <v>191</v>
      </c>
      <c r="K460" s="117">
        <f>SUM(K461)</f>
        <v>5000</v>
      </c>
      <c r="L460" s="117">
        <v>5000</v>
      </c>
      <c r="M460" s="117">
        <v>5000</v>
      </c>
      <c r="N460" s="310">
        <f>AVERAGE(L460/K460)*100</f>
        <v>100</v>
      </c>
      <c r="O460" s="311">
        <f>AVERAGE(M460/L460)*100</f>
        <v>100</v>
      </c>
      <c r="P460" s="257"/>
    </row>
    <row r="461" spans="1:16" s="81" customFormat="1" x14ac:dyDescent="0.2">
      <c r="A461" s="115">
        <v>1</v>
      </c>
      <c r="B461" s="115"/>
      <c r="C461" s="115"/>
      <c r="D461" s="115"/>
      <c r="E461" s="115" t="s">
        <v>65</v>
      </c>
      <c r="F461" s="115" t="s">
        <v>65</v>
      </c>
      <c r="G461" s="115" t="s">
        <v>65</v>
      </c>
      <c r="H461" s="116"/>
      <c r="I461" s="125">
        <v>366</v>
      </c>
      <c r="J461" s="130" t="s">
        <v>177</v>
      </c>
      <c r="K461" s="117">
        <v>5000</v>
      </c>
      <c r="L461" s="117"/>
      <c r="M461" s="117"/>
      <c r="N461" s="314"/>
      <c r="O461" s="312"/>
      <c r="P461" s="257"/>
    </row>
    <row r="462" spans="1:16" s="81" customFormat="1" x14ac:dyDescent="0.2">
      <c r="A462" s="154">
        <v>1</v>
      </c>
      <c r="B462" s="154"/>
      <c r="C462" s="154"/>
      <c r="D462" s="154"/>
      <c r="E462" s="154" t="s">
        <v>91</v>
      </c>
      <c r="F462" s="154" t="s">
        <v>91</v>
      </c>
      <c r="G462" s="154" t="s">
        <v>91</v>
      </c>
      <c r="H462" s="166" t="s">
        <v>168</v>
      </c>
      <c r="I462" s="166" t="s">
        <v>369</v>
      </c>
      <c r="J462" s="156" t="s">
        <v>370</v>
      </c>
      <c r="K462" s="157">
        <f>SUM(K463)</f>
        <v>20000</v>
      </c>
      <c r="L462" s="157">
        <f t="shared" ref="L462:M462" si="205">SUM(L463)</f>
        <v>20000</v>
      </c>
      <c r="M462" s="157">
        <f t="shared" si="205"/>
        <v>20000</v>
      </c>
      <c r="N462" s="308">
        <f>AVERAGE(L462/K462)*100</f>
        <v>100</v>
      </c>
      <c r="O462" s="309">
        <f>AVERAGE(M462/L462)*100</f>
        <v>100</v>
      </c>
      <c r="P462" s="257"/>
    </row>
    <row r="463" spans="1:16" s="81" customFormat="1" x14ac:dyDescent="0.2">
      <c r="A463" s="115"/>
      <c r="B463" s="115"/>
      <c r="C463" s="115"/>
      <c r="D463" s="115"/>
      <c r="E463" s="115" t="s">
        <v>65</v>
      </c>
      <c r="F463" s="115" t="s">
        <v>65</v>
      </c>
      <c r="G463" s="115" t="s">
        <v>65</v>
      </c>
      <c r="H463" s="116"/>
      <c r="I463" s="125">
        <v>32</v>
      </c>
      <c r="J463" s="130" t="s">
        <v>41</v>
      </c>
      <c r="K463" s="117">
        <f>SUM(K464)</f>
        <v>20000</v>
      </c>
      <c r="L463" s="117">
        <v>20000</v>
      </c>
      <c r="M463" s="117">
        <v>20000</v>
      </c>
      <c r="N463" s="310">
        <f>AVERAGE(L463/K463)*100</f>
        <v>100</v>
      </c>
      <c r="O463" s="311">
        <f>AVERAGE(M463/L463)*100</f>
        <v>100</v>
      </c>
      <c r="P463" s="257"/>
    </row>
    <row r="464" spans="1:16" s="81" customFormat="1" x14ac:dyDescent="0.2">
      <c r="A464" s="115">
        <v>1</v>
      </c>
      <c r="B464" s="115"/>
      <c r="C464" s="115"/>
      <c r="D464" s="115"/>
      <c r="E464" s="115" t="s">
        <v>65</v>
      </c>
      <c r="F464" s="115" t="s">
        <v>65</v>
      </c>
      <c r="G464" s="115" t="s">
        <v>65</v>
      </c>
      <c r="H464" s="116"/>
      <c r="I464" s="125">
        <v>329</v>
      </c>
      <c r="J464" s="123" t="s">
        <v>46</v>
      </c>
      <c r="K464" s="117">
        <v>20000</v>
      </c>
      <c r="L464" s="117"/>
      <c r="M464" s="117"/>
      <c r="N464" s="314"/>
      <c r="O464" s="312"/>
      <c r="P464" s="257"/>
    </row>
    <row r="465" spans="1:16" s="81" customFormat="1" x14ac:dyDescent="0.2">
      <c r="A465" s="154">
        <v>1</v>
      </c>
      <c r="B465" s="154"/>
      <c r="C465" s="154"/>
      <c r="D465" s="154"/>
      <c r="E465" s="154" t="s">
        <v>91</v>
      </c>
      <c r="F465" s="154" t="s">
        <v>91</v>
      </c>
      <c r="G465" s="154" t="s">
        <v>91</v>
      </c>
      <c r="H465" s="166" t="s">
        <v>584</v>
      </c>
      <c r="I465" s="166" t="s">
        <v>371</v>
      </c>
      <c r="J465" s="156" t="s">
        <v>372</v>
      </c>
      <c r="K465" s="157">
        <f>SUM(K466)</f>
        <v>35000</v>
      </c>
      <c r="L465" s="157">
        <f t="shared" ref="L465:M465" si="206">SUM(L466)</f>
        <v>35000</v>
      </c>
      <c r="M465" s="157">
        <f t="shared" si="206"/>
        <v>35000</v>
      </c>
      <c r="N465" s="308">
        <f>AVERAGE(L465/K465)*100</f>
        <v>100</v>
      </c>
      <c r="O465" s="309">
        <f>AVERAGE(M465/L465)*100</f>
        <v>100</v>
      </c>
      <c r="P465" s="257"/>
    </row>
    <row r="466" spans="1:16" s="81" customFormat="1" x14ac:dyDescent="0.2">
      <c r="A466" s="115"/>
      <c r="B466" s="115"/>
      <c r="C466" s="115"/>
      <c r="D466" s="115"/>
      <c r="E466" s="115" t="s">
        <v>65</v>
      </c>
      <c r="F466" s="115" t="s">
        <v>65</v>
      </c>
      <c r="G466" s="115" t="s">
        <v>65</v>
      </c>
      <c r="H466" s="116"/>
      <c r="I466" s="125">
        <v>36</v>
      </c>
      <c r="J466" s="130" t="s">
        <v>191</v>
      </c>
      <c r="K466" s="117">
        <f>SUM(K467)</f>
        <v>35000</v>
      </c>
      <c r="L466" s="117">
        <v>35000</v>
      </c>
      <c r="M466" s="117">
        <v>35000</v>
      </c>
      <c r="N466" s="310">
        <f>AVERAGE(L466/K466)*100</f>
        <v>100</v>
      </c>
      <c r="O466" s="311">
        <f>AVERAGE(M466/L466)*100</f>
        <v>100</v>
      </c>
      <c r="P466" s="257"/>
    </row>
    <row r="467" spans="1:16" s="81" customFormat="1" x14ac:dyDescent="0.2">
      <c r="A467" s="115">
        <v>1</v>
      </c>
      <c r="B467" s="115"/>
      <c r="C467" s="115"/>
      <c r="D467" s="115"/>
      <c r="E467" s="115" t="s">
        <v>65</v>
      </c>
      <c r="F467" s="115" t="s">
        <v>65</v>
      </c>
      <c r="G467" s="115" t="s">
        <v>65</v>
      </c>
      <c r="H467" s="116"/>
      <c r="I467" s="125">
        <v>366</v>
      </c>
      <c r="J467" s="130" t="s">
        <v>177</v>
      </c>
      <c r="K467" s="117">
        <v>35000</v>
      </c>
      <c r="L467" s="117"/>
      <c r="M467" s="117"/>
      <c r="N467" s="314"/>
      <c r="O467" s="312"/>
      <c r="P467" s="257"/>
    </row>
    <row r="468" spans="1:16" s="81" customFormat="1" x14ac:dyDescent="0.2">
      <c r="A468" s="154">
        <v>1</v>
      </c>
      <c r="B468" s="154"/>
      <c r="C468" s="154"/>
      <c r="D468" s="154"/>
      <c r="E468" s="154" t="s">
        <v>91</v>
      </c>
      <c r="F468" s="154" t="s">
        <v>91</v>
      </c>
      <c r="G468" s="154" t="s">
        <v>91</v>
      </c>
      <c r="H468" s="166" t="s">
        <v>584</v>
      </c>
      <c r="I468" s="166" t="s">
        <v>373</v>
      </c>
      <c r="J468" s="156" t="s">
        <v>374</v>
      </c>
      <c r="K468" s="157">
        <f>SUM(K469)</f>
        <v>30000</v>
      </c>
      <c r="L468" s="157">
        <f t="shared" ref="L468:M468" si="207">SUM(L469)</f>
        <v>30000</v>
      </c>
      <c r="M468" s="157">
        <f t="shared" si="207"/>
        <v>30000</v>
      </c>
      <c r="N468" s="308">
        <f>AVERAGE(L468/K468)*100</f>
        <v>100</v>
      </c>
      <c r="O468" s="309">
        <f>AVERAGE(M468/L468)*100</f>
        <v>100</v>
      </c>
      <c r="P468" s="257"/>
    </row>
    <row r="469" spans="1:16" s="81" customFormat="1" x14ac:dyDescent="0.2">
      <c r="A469" s="115"/>
      <c r="B469" s="115"/>
      <c r="C469" s="115"/>
      <c r="D469" s="115"/>
      <c r="E469" s="115" t="s">
        <v>65</v>
      </c>
      <c r="F469" s="115" t="s">
        <v>65</v>
      </c>
      <c r="G469" s="115" t="s">
        <v>65</v>
      </c>
      <c r="H469" s="116"/>
      <c r="I469" s="125">
        <v>32</v>
      </c>
      <c r="J469" s="130" t="s">
        <v>41</v>
      </c>
      <c r="K469" s="117">
        <f>SUM(K470)</f>
        <v>30000</v>
      </c>
      <c r="L469" s="117">
        <v>30000</v>
      </c>
      <c r="M469" s="117">
        <v>30000</v>
      </c>
      <c r="N469" s="310">
        <f>AVERAGE(L469/K469)*100</f>
        <v>100</v>
      </c>
      <c r="O469" s="311">
        <f>AVERAGE(M469/L469)*100</f>
        <v>100</v>
      </c>
      <c r="P469" s="257"/>
    </row>
    <row r="470" spans="1:16" s="81" customFormat="1" x14ac:dyDescent="0.2">
      <c r="A470" s="115">
        <v>1</v>
      </c>
      <c r="B470" s="115"/>
      <c r="C470" s="115"/>
      <c r="D470" s="115"/>
      <c r="E470" s="115" t="s">
        <v>65</v>
      </c>
      <c r="F470" s="115" t="s">
        <v>65</v>
      </c>
      <c r="G470" s="115" t="s">
        <v>65</v>
      </c>
      <c r="H470" s="116"/>
      <c r="I470" s="125">
        <v>329</v>
      </c>
      <c r="J470" s="123" t="s">
        <v>46</v>
      </c>
      <c r="K470" s="117">
        <v>30000</v>
      </c>
      <c r="L470" s="117"/>
      <c r="M470" s="117"/>
      <c r="N470" s="314"/>
      <c r="O470" s="312"/>
      <c r="P470" s="257"/>
    </row>
    <row r="471" spans="1:16" s="81" customFormat="1" x14ac:dyDescent="0.2">
      <c r="A471" s="154">
        <v>1</v>
      </c>
      <c r="B471" s="154"/>
      <c r="C471" s="154"/>
      <c r="D471" s="154"/>
      <c r="E471" s="154" t="s">
        <v>91</v>
      </c>
      <c r="F471" s="154" t="s">
        <v>91</v>
      </c>
      <c r="G471" s="154" t="s">
        <v>91</v>
      </c>
      <c r="H471" s="166" t="s">
        <v>584</v>
      </c>
      <c r="I471" s="166" t="s">
        <v>375</v>
      </c>
      <c r="J471" s="156" t="s">
        <v>376</v>
      </c>
      <c r="K471" s="157">
        <f>SUM(K472)</f>
        <v>15000</v>
      </c>
      <c r="L471" s="157">
        <f t="shared" ref="L471:M471" si="208">SUM(L472)</f>
        <v>15000</v>
      </c>
      <c r="M471" s="157">
        <f t="shared" si="208"/>
        <v>15000</v>
      </c>
      <c r="N471" s="308">
        <f>AVERAGE(L471/K471)*100</f>
        <v>100</v>
      </c>
      <c r="O471" s="309">
        <f>AVERAGE(M471/L471)*100</f>
        <v>100</v>
      </c>
      <c r="P471" s="257"/>
    </row>
    <row r="472" spans="1:16" s="81" customFormat="1" x14ac:dyDescent="0.2">
      <c r="A472" s="115"/>
      <c r="B472" s="115"/>
      <c r="C472" s="115"/>
      <c r="D472" s="115"/>
      <c r="E472" s="115" t="s">
        <v>65</v>
      </c>
      <c r="F472" s="115" t="s">
        <v>65</v>
      </c>
      <c r="G472" s="115" t="s">
        <v>65</v>
      </c>
      <c r="H472" s="116"/>
      <c r="I472" s="125">
        <v>37</v>
      </c>
      <c r="J472" s="130" t="s">
        <v>51</v>
      </c>
      <c r="K472" s="117">
        <f>SUM(K473)</f>
        <v>15000</v>
      </c>
      <c r="L472" s="117">
        <v>15000</v>
      </c>
      <c r="M472" s="117">
        <v>15000</v>
      </c>
      <c r="N472" s="310">
        <f>AVERAGE(L472/K472)*100</f>
        <v>100</v>
      </c>
      <c r="O472" s="311">
        <f>AVERAGE(M472/L472)*100</f>
        <v>100</v>
      </c>
      <c r="P472" s="257"/>
    </row>
    <row r="473" spans="1:16" s="81" customFormat="1" x14ac:dyDescent="0.2">
      <c r="A473" s="115">
        <v>1</v>
      </c>
      <c r="B473" s="115"/>
      <c r="C473" s="115"/>
      <c r="D473" s="115"/>
      <c r="E473" s="115" t="s">
        <v>65</v>
      </c>
      <c r="F473" s="115" t="s">
        <v>65</v>
      </c>
      <c r="G473" s="115" t="s">
        <v>65</v>
      </c>
      <c r="H473" s="116"/>
      <c r="I473" s="125">
        <v>372</v>
      </c>
      <c r="J473" s="130" t="s">
        <v>52</v>
      </c>
      <c r="K473" s="117">
        <v>15000</v>
      </c>
      <c r="L473" s="117"/>
      <c r="M473" s="117"/>
      <c r="N473" s="314"/>
      <c r="O473" s="312"/>
      <c r="P473" s="257"/>
    </row>
    <row r="474" spans="1:16" s="81" customFormat="1" x14ac:dyDescent="0.2">
      <c r="A474" s="179">
        <v>1</v>
      </c>
      <c r="B474" s="172"/>
      <c r="C474" s="172"/>
      <c r="D474" s="172"/>
      <c r="E474" s="172" t="s">
        <v>91</v>
      </c>
      <c r="F474" s="172" t="s">
        <v>91</v>
      </c>
      <c r="G474" s="172" t="s">
        <v>91</v>
      </c>
      <c r="H474" s="173"/>
      <c r="I474" s="178" t="s">
        <v>377</v>
      </c>
      <c r="J474" s="175" t="s">
        <v>378</v>
      </c>
      <c r="K474" s="176">
        <f t="shared" ref="K474:M475" si="209">SUM(K475)</f>
        <v>150000</v>
      </c>
      <c r="L474" s="176">
        <f t="shared" si="209"/>
        <v>150000</v>
      </c>
      <c r="M474" s="176">
        <f t="shared" si="209"/>
        <v>150000</v>
      </c>
      <c r="N474" s="306">
        <f t="shared" ref="N474:O476" si="210">AVERAGE(L474/K474)*100</f>
        <v>100</v>
      </c>
      <c r="O474" s="307">
        <f t="shared" si="210"/>
        <v>100</v>
      </c>
      <c r="P474" s="257"/>
    </row>
    <row r="475" spans="1:16" s="81" customFormat="1" x14ac:dyDescent="0.2">
      <c r="A475" s="154">
        <v>1</v>
      </c>
      <c r="B475" s="154"/>
      <c r="C475" s="154"/>
      <c r="D475" s="154"/>
      <c r="E475" s="154" t="s">
        <v>91</v>
      </c>
      <c r="F475" s="154" t="s">
        <v>91</v>
      </c>
      <c r="G475" s="154" t="s">
        <v>91</v>
      </c>
      <c r="H475" s="166" t="s">
        <v>585</v>
      </c>
      <c r="I475" s="166" t="s">
        <v>379</v>
      </c>
      <c r="J475" s="156" t="s">
        <v>380</v>
      </c>
      <c r="K475" s="157">
        <f t="shared" si="209"/>
        <v>150000</v>
      </c>
      <c r="L475" s="157">
        <f t="shared" si="209"/>
        <v>150000</v>
      </c>
      <c r="M475" s="157">
        <f t="shared" si="209"/>
        <v>150000</v>
      </c>
      <c r="N475" s="308">
        <f t="shared" si="210"/>
        <v>100</v>
      </c>
      <c r="O475" s="309">
        <f t="shared" si="210"/>
        <v>100</v>
      </c>
      <c r="P475" s="257"/>
    </row>
    <row r="476" spans="1:16" s="81" customFormat="1" x14ac:dyDescent="0.2">
      <c r="A476" s="115"/>
      <c r="B476" s="115"/>
      <c r="C476" s="115"/>
      <c r="D476" s="115"/>
      <c r="E476" s="115" t="s">
        <v>65</v>
      </c>
      <c r="F476" s="115" t="s">
        <v>65</v>
      </c>
      <c r="G476" s="115" t="s">
        <v>65</v>
      </c>
      <c r="H476" s="116"/>
      <c r="I476" s="125">
        <v>37</v>
      </c>
      <c r="J476" s="130" t="s">
        <v>51</v>
      </c>
      <c r="K476" s="126">
        <f>SUM(K477)</f>
        <v>150000</v>
      </c>
      <c r="L476" s="126">
        <v>150000</v>
      </c>
      <c r="M476" s="126">
        <v>150000</v>
      </c>
      <c r="N476" s="310">
        <f t="shared" si="210"/>
        <v>100</v>
      </c>
      <c r="O476" s="311">
        <f t="shared" si="210"/>
        <v>100</v>
      </c>
      <c r="P476" s="257"/>
    </row>
    <row r="477" spans="1:16" s="81" customFormat="1" x14ac:dyDescent="0.2">
      <c r="A477" s="115">
        <v>1</v>
      </c>
      <c r="B477" s="115"/>
      <c r="C477" s="115"/>
      <c r="D477" s="115"/>
      <c r="E477" s="115" t="s">
        <v>65</v>
      </c>
      <c r="F477" s="115" t="s">
        <v>65</v>
      </c>
      <c r="G477" s="115" t="s">
        <v>65</v>
      </c>
      <c r="H477" s="116"/>
      <c r="I477" s="125">
        <v>372</v>
      </c>
      <c r="J477" s="130" t="s">
        <v>52</v>
      </c>
      <c r="K477" s="117">
        <v>150000</v>
      </c>
      <c r="L477" s="117"/>
      <c r="M477" s="117"/>
      <c r="N477" s="314"/>
      <c r="O477" s="312"/>
      <c r="P477" s="257"/>
    </row>
    <row r="478" spans="1:16" s="81" customFormat="1" x14ac:dyDescent="0.2">
      <c r="A478" s="149"/>
      <c r="B478" s="149"/>
      <c r="C478" s="149"/>
      <c r="D478" s="149"/>
      <c r="E478" s="149"/>
      <c r="F478" s="149"/>
      <c r="G478" s="149"/>
      <c r="H478" s="150"/>
      <c r="I478" s="153" t="s">
        <v>381</v>
      </c>
      <c r="J478" s="152"/>
      <c r="K478" s="152">
        <f>SUM(K480)</f>
        <v>30000</v>
      </c>
      <c r="L478" s="152">
        <f t="shared" ref="L478:M478" si="211">SUM(L480)</f>
        <v>30000</v>
      </c>
      <c r="M478" s="152">
        <f t="shared" si="211"/>
        <v>30000</v>
      </c>
      <c r="N478" s="304">
        <f t="shared" ref="N478:O479" si="212">AVERAGE(L478/K478)*100</f>
        <v>100</v>
      </c>
      <c r="O478" s="305">
        <f t="shared" si="212"/>
        <v>100</v>
      </c>
      <c r="P478" s="257"/>
    </row>
    <row r="479" spans="1:16" s="81" customFormat="1" x14ac:dyDescent="0.2">
      <c r="A479" s="149"/>
      <c r="B479" s="149"/>
      <c r="C479" s="149"/>
      <c r="D479" s="149"/>
      <c r="E479" s="149"/>
      <c r="F479" s="149"/>
      <c r="G479" s="149"/>
      <c r="H479" s="181" t="s">
        <v>144</v>
      </c>
      <c r="I479" s="153" t="s">
        <v>382</v>
      </c>
      <c r="J479" s="152"/>
      <c r="K479" s="152">
        <f>SUM(K481)</f>
        <v>30000</v>
      </c>
      <c r="L479" s="152">
        <f t="shared" ref="L479:M479" si="213">SUM(L481)</f>
        <v>30000</v>
      </c>
      <c r="M479" s="152">
        <f t="shared" si="213"/>
        <v>30000</v>
      </c>
      <c r="N479" s="304">
        <f t="shared" si="212"/>
        <v>100</v>
      </c>
      <c r="O479" s="305">
        <f t="shared" si="212"/>
        <v>100</v>
      </c>
      <c r="P479" s="257"/>
    </row>
    <row r="480" spans="1:16" s="81" customFormat="1" x14ac:dyDescent="0.2">
      <c r="A480" s="179">
        <v>1</v>
      </c>
      <c r="B480" s="172"/>
      <c r="C480" s="172"/>
      <c r="D480" s="172"/>
      <c r="E480" s="172" t="s">
        <v>91</v>
      </c>
      <c r="F480" s="172" t="s">
        <v>91</v>
      </c>
      <c r="G480" s="172" t="s">
        <v>91</v>
      </c>
      <c r="H480" s="173"/>
      <c r="I480" s="178" t="s">
        <v>383</v>
      </c>
      <c r="J480" s="175" t="s">
        <v>384</v>
      </c>
      <c r="K480" s="176">
        <f>SUM(K481)</f>
        <v>30000</v>
      </c>
      <c r="L480" s="176">
        <f t="shared" ref="L480:M481" si="214">SUM(L481)</f>
        <v>30000</v>
      </c>
      <c r="M480" s="176">
        <f t="shared" si="214"/>
        <v>30000</v>
      </c>
      <c r="N480" s="306">
        <f t="shared" ref="N480:O482" si="215">AVERAGE(L480/K480)*100</f>
        <v>100</v>
      </c>
      <c r="O480" s="307">
        <f t="shared" si="215"/>
        <v>100</v>
      </c>
      <c r="P480" s="257"/>
    </row>
    <row r="481" spans="1:16" s="81" customFormat="1" x14ac:dyDescent="0.2">
      <c r="A481" s="154">
        <v>1</v>
      </c>
      <c r="B481" s="154"/>
      <c r="C481" s="154"/>
      <c r="D481" s="154"/>
      <c r="E481" s="154" t="s">
        <v>91</v>
      </c>
      <c r="F481" s="154" t="s">
        <v>91</v>
      </c>
      <c r="G481" s="154" t="s">
        <v>91</v>
      </c>
      <c r="H481" s="166" t="s">
        <v>147</v>
      </c>
      <c r="I481" s="166" t="s">
        <v>386</v>
      </c>
      <c r="J481" s="156" t="s">
        <v>387</v>
      </c>
      <c r="K481" s="157">
        <f>SUM(K482)</f>
        <v>30000</v>
      </c>
      <c r="L481" s="157">
        <f t="shared" si="214"/>
        <v>30000</v>
      </c>
      <c r="M481" s="157">
        <f t="shared" si="214"/>
        <v>30000</v>
      </c>
      <c r="N481" s="308">
        <f t="shared" si="215"/>
        <v>100</v>
      </c>
      <c r="O481" s="309">
        <f t="shared" si="215"/>
        <v>100</v>
      </c>
      <c r="P481" s="257"/>
    </row>
    <row r="482" spans="1:16" s="81" customFormat="1" x14ac:dyDescent="0.2">
      <c r="A482" s="115"/>
      <c r="B482" s="115"/>
      <c r="C482" s="115"/>
      <c r="D482" s="115"/>
      <c r="E482" s="115" t="s">
        <v>65</v>
      </c>
      <c r="F482" s="115" t="s">
        <v>65</v>
      </c>
      <c r="G482" s="115" t="s">
        <v>65</v>
      </c>
      <c r="H482" s="116"/>
      <c r="I482" s="125">
        <v>32</v>
      </c>
      <c r="J482" s="130" t="s">
        <v>41</v>
      </c>
      <c r="K482" s="126">
        <f>SUM(K483)</f>
        <v>30000</v>
      </c>
      <c r="L482" s="126">
        <v>30000</v>
      </c>
      <c r="M482" s="126">
        <v>30000</v>
      </c>
      <c r="N482" s="310">
        <f t="shared" si="215"/>
        <v>100</v>
      </c>
      <c r="O482" s="311">
        <f t="shared" si="215"/>
        <v>100</v>
      </c>
      <c r="P482" s="257"/>
    </row>
    <row r="483" spans="1:16" s="81" customFormat="1" x14ac:dyDescent="0.2">
      <c r="A483" s="115">
        <v>1</v>
      </c>
      <c r="B483" s="115"/>
      <c r="C483" s="115"/>
      <c r="D483" s="115"/>
      <c r="E483" s="115" t="s">
        <v>65</v>
      </c>
      <c r="F483" s="115" t="s">
        <v>65</v>
      </c>
      <c r="G483" s="115" t="s">
        <v>65</v>
      </c>
      <c r="H483" s="116"/>
      <c r="I483" s="125">
        <v>329</v>
      </c>
      <c r="J483" s="123" t="s">
        <v>46</v>
      </c>
      <c r="K483" s="117">
        <v>30000</v>
      </c>
      <c r="L483" s="117"/>
      <c r="M483" s="117"/>
      <c r="N483" s="314"/>
      <c r="O483" s="312"/>
      <c r="P483" s="257"/>
    </row>
    <row r="484" spans="1:16" s="81" customFormat="1" x14ac:dyDescent="0.2">
      <c r="A484" s="149"/>
      <c r="B484" s="149"/>
      <c r="C484" s="149"/>
      <c r="D484" s="149"/>
      <c r="E484" s="149"/>
      <c r="F484" s="149"/>
      <c r="G484" s="149"/>
      <c r="H484" s="150"/>
      <c r="I484" s="153" t="s">
        <v>388</v>
      </c>
      <c r="J484" s="152"/>
      <c r="K484" s="152">
        <f>SUM(K486+K491)</f>
        <v>725000</v>
      </c>
      <c r="L484" s="152">
        <f t="shared" ref="L484:M484" si="216">SUM(L486+L491)</f>
        <v>730000</v>
      </c>
      <c r="M484" s="152">
        <f t="shared" si="216"/>
        <v>730000</v>
      </c>
      <c r="N484" s="304">
        <f t="shared" ref="N484:O485" si="217">AVERAGE(L484/K484)*100</f>
        <v>100.68965517241379</v>
      </c>
      <c r="O484" s="305">
        <f t="shared" si="217"/>
        <v>100</v>
      </c>
      <c r="P484" s="257"/>
    </row>
    <row r="485" spans="1:16" s="81" customFormat="1" x14ac:dyDescent="0.2">
      <c r="A485" s="149"/>
      <c r="B485" s="149"/>
      <c r="C485" s="149"/>
      <c r="D485" s="149"/>
      <c r="E485" s="149"/>
      <c r="F485" s="149"/>
      <c r="G485" s="149"/>
      <c r="H485" s="181" t="s">
        <v>106</v>
      </c>
      <c r="I485" s="153" t="s">
        <v>389</v>
      </c>
      <c r="J485" s="152"/>
      <c r="K485" s="152">
        <f>SUM(K487+K492+K495)</f>
        <v>725000</v>
      </c>
      <c r="L485" s="152">
        <f t="shared" ref="L485:M485" si="218">SUM(L487+L492+L495)</f>
        <v>730000</v>
      </c>
      <c r="M485" s="152">
        <f t="shared" si="218"/>
        <v>730000</v>
      </c>
      <c r="N485" s="304">
        <f t="shared" si="217"/>
        <v>100.68965517241379</v>
      </c>
      <c r="O485" s="305">
        <f t="shared" si="217"/>
        <v>100</v>
      </c>
      <c r="P485" s="257"/>
    </row>
    <row r="486" spans="1:16" s="81" customFormat="1" x14ac:dyDescent="0.2">
      <c r="A486" s="179">
        <v>1</v>
      </c>
      <c r="B486" s="172"/>
      <c r="C486" s="172"/>
      <c r="D486" s="172"/>
      <c r="E486" s="172" t="s">
        <v>91</v>
      </c>
      <c r="F486" s="172" t="s">
        <v>91</v>
      </c>
      <c r="G486" s="172" t="s">
        <v>91</v>
      </c>
      <c r="H486" s="173"/>
      <c r="I486" s="178" t="s">
        <v>390</v>
      </c>
      <c r="J486" s="175" t="s">
        <v>391</v>
      </c>
      <c r="K486" s="176">
        <f t="shared" ref="K486:K487" si="219">SUM(K487)</f>
        <v>700000</v>
      </c>
      <c r="L486" s="176">
        <f t="shared" ref="L486:L487" si="220">SUM(L487)</f>
        <v>700000</v>
      </c>
      <c r="M486" s="176">
        <f t="shared" ref="M486:M487" si="221">SUM(M487)</f>
        <v>700000</v>
      </c>
      <c r="N486" s="306">
        <f t="shared" ref="N486:O488" si="222">AVERAGE(L486/K486)*100</f>
        <v>100</v>
      </c>
      <c r="O486" s="307">
        <f t="shared" si="222"/>
        <v>100</v>
      </c>
      <c r="P486" s="257"/>
    </row>
    <row r="487" spans="1:16" s="81" customFormat="1" x14ac:dyDescent="0.2">
      <c r="A487" s="154">
        <v>1</v>
      </c>
      <c r="B487" s="154"/>
      <c r="C487" s="154"/>
      <c r="D487" s="154"/>
      <c r="E487" s="154" t="s">
        <v>91</v>
      </c>
      <c r="F487" s="154" t="s">
        <v>91</v>
      </c>
      <c r="G487" s="154" t="s">
        <v>91</v>
      </c>
      <c r="H487" s="166" t="s">
        <v>446</v>
      </c>
      <c r="I487" s="166" t="s">
        <v>392</v>
      </c>
      <c r="J487" s="156" t="s">
        <v>393</v>
      </c>
      <c r="K487" s="157">
        <f t="shared" si="219"/>
        <v>700000</v>
      </c>
      <c r="L487" s="157">
        <f t="shared" si="220"/>
        <v>700000</v>
      </c>
      <c r="M487" s="157">
        <f t="shared" si="221"/>
        <v>700000</v>
      </c>
      <c r="N487" s="308">
        <f t="shared" si="222"/>
        <v>100</v>
      </c>
      <c r="O487" s="309">
        <f t="shared" si="222"/>
        <v>100</v>
      </c>
      <c r="P487" s="257"/>
    </row>
    <row r="488" spans="1:16" s="81" customFormat="1" x14ac:dyDescent="0.2">
      <c r="A488" s="115"/>
      <c r="B488" s="115"/>
      <c r="C488" s="115"/>
      <c r="D488" s="115"/>
      <c r="E488" s="115"/>
      <c r="F488" s="115"/>
      <c r="G488" s="115"/>
      <c r="H488" s="116"/>
      <c r="I488" s="125">
        <v>38</v>
      </c>
      <c r="J488" s="123" t="s">
        <v>53</v>
      </c>
      <c r="K488" s="126">
        <f>SUM(K489:K490)</f>
        <v>700000</v>
      </c>
      <c r="L488" s="126">
        <v>700000</v>
      </c>
      <c r="M488" s="126">
        <v>700000</v>
      </c>
      <c r="N488" s="310">
        <f t="shared" si="222"/>
        <v>100</v>
      </c>
      <c r="O488" s="311">
        <f t="shared" si="222"/>
        <v>100</v>
      </c>
      <c r="P488" s="257"/>
    </row>
    <row r="489" spans="1:16" s="81" customFormat="1" x14ac:dyDescent="0.2">
      <c r="A489" s="115">
        <v>1</v>
      </c>
      <c r="B489" s="115"/>
      <c r="C489" s="115"/>
      <c r="D489" s="115"/>
      <c r="E489" s="115" t="s">
        <v>65</v>
      </c>
      <c r="F489" s="115" t="s">
        <v>65</v>
      </c>
      <c r="G489" s="115" t="s">
        <v>65</v>
      </c>
      <c r="H489" s="116"/>
      <c r="I489" s="125">
        <v>381</v>
      </c>
      <c r="J489" s="123" t="s">
        <v>54</v>
      </c>
      <c r="K489" s="117">
        <v>400000</v>
      </c>
      <c r="L489" s="117"/>
      <c r="M489" s="117"/>
      <c r="N489" s="314"/>
      <c r="O489" s="312"/>
      <c r="P489" s="257"/>
    </row>
    <row r="490" spans="1:16" s="81" customFormat="1" x14ac:dyDescent="0.2">
      <c r="A490" s="115">
        <v>1</v>
      </c>
      <c r="B490" s="115"/>
      <c r="C490" s="115"/>
      <c r="D490" s="115"/>
      <c r="E490" s="115"/>
      <c r="F490" s="115"/>
      <c r="G490" s="115"/>
      <c r="H490" s="116"/>
      <c r="I490" s="125">
        <v>382</v>
      </c>
      <c r="J490" s="134" t="s">
        <v>489</v>
      </c>
      <c r="K490" s="117">
        <v>300000</v>
      </c>
      <c r="L490" s="117"/>
      <c r="M490" s="117"/>
      <c r="N490" s="314"/>
      <c r="O490" s="312"/>
      <c r="P490" s="257"/>
    </row>
    <row r="491" spans="1:16" s="81" customFormat="1" x14ac:dyDescent="0.2">
      <c r="A491" s="179">
        <v>1</v>
      </c>
      <c r="B491" s="172"/>
      <c r="C491" s="172"/>
      <c r="D491" s="172"/>
      <c r="E491" s="172" t="s">
        <v>91</v>
      </c>
      <c r="F491" s="172" t="s">
        <v>91</v>
      </c>
      <c r="G491" s="172" t="s">
        <v>91</v>
      </c>
      <c r="H491" s="173"/>
      <c r="I491" s="178" t="s">
        <v>394</v>
      </c>
      <c r="J491" s="175" t="s">
        <v>395</v>
      </c>
      <c r="K491" s="176">
        <f>SUM(K492+K495)</f>
        <v>25000</v>
      </c>
      <c r="L491" s="176">
        <f t="shared" ref="L491:M491" si="223">SUM(L492+L495)</f>
        <v>30000</v>
      </c>
      <c r="M491" s="176">
        <f t="shared" si="223"/>
        <v>30000</v>
      </c>
      <c r="N491" s="306">
        <f t="shared" ref="N491:O493" si="224">AVERAGE(L491/K491)*100</f>
        <v>120</v>
      </c>
      <c r="O491" s="307">
        <f t="shared" si="224"/>
        <v>100</v>
      </c>
      <c r="P491" s="257"/>
    </row>
    <row r="492" spans="1:16" s="81" customFormat="1" x14ac:dyDescent="0.2">
      <c r="A492" s="154">
        <v>1</v>
      </c>
      <c r="B492" s="154"/>
      <c r="C492" s="154"/>
      <c r="D492" s="154"/>
      <c r="E492" s="154" t="s">
        <v>91</v>
      </c>
      <c r="F492" s="154" t="s">
        <v>91</v>
      </c>
      <c r="G492" s="154" t="s">
        <v>91</v>
      </c>
      <c r="H492" s="166" t="s">
        <v>446</v>
      </c>
      <c r="I492" s="166" t="s">
        <v>396</v>
      </c>
      <c r="J492" s="156" t="s">
        <v>397</v>
      </c>
      <c r="K492" s="157">
        <f>SUM(K493)</f>
        <v>15000</v>
      </c>
      <c r="L492" s="157">
        <f t="shared" ref="L492:M492" si="225">SUM(L493)</f>
        <v>15000</v>
      </c>
      <c r="M492" s="157">
        <f t="shared" si="225"/>
        <v>15000</v>
      </c>
      <c r="N492" s="308">
        <f t="shared" si="224"/>
        <v>100</v>
      </c>
      <c r="O492" s="309">
        <f t="shared" si="224"/>
        <v>100</v>
      </c>
      <c r="P492" s="257"/>
    </row>
    <row r="493" spans="1:16" s="124" customFormat="1" x14ac:dyDescent="0.2">
      <c r="A493" s="121"/>
      <c r="B493" s="121"/>
      <c r="C493" s="121"/>
      <c r="D493" s="121"/>
      <c r="E493" s="121"/>
      <c r="F493" s="121"/>
      <c r="G493" s="121"/>
      <c r="H493" s="132"/>
      <c r="I493" s="125">
        <v>32</v>
      </c>
      <c r="J493" s="130" t="s">
        <v>41</v>
      </c>
      <c r="K493" s="126">
        <f>SUM(K494)</f>
        <v>15000</v>
      </c>
      <c r="L493" s="126">
        <v>15000</v>
      </c>
      <c r="M493" s="126">
        <v>15000</v>
      </c>
      <c r="N493" s="310">
        <f t="shared" si="224"/>
        <v>100</v>
      </c>
      <c r="O493" s="311">
        <f t="shared" si="224"/>
        <v>100</v>
      </c>
      <c r="P493" s="255"/>
    </row>
    <row r="494" spans="1:16" s="124" customFormat="1" x14ac:dyDescent="0.2">
      <c r="A494" s="121">
        <v>1</v>
      </c>
      <c r="B494" s="121"/>
      <c r="C494" s="121"/>
      <c r="D494" s="121"/>
      <c r="E494" s="121"/>
      <c r="F494" s="121"/>
      <c r="G494" s="121"/>
      <c r="H494" s="132"/>
      <c r="I494" s="125">
        <v>323</v>
      </c>
      <c r="J494" s="123" t="s">
        <v>44</v>
      </c>
      <c r="K494" s="117">
        <v>15000</v>
      </c>
      <c r="L494" s="117"/>
      <c r="M494" s="117"/>
      <c r="N494" s="314"/>
      <c r="O494" s="312"/>
      <c r="P494" s="255"/>
    </row>
    <row r="495" spans="1:16" s="81" customFormat="1" x14ac:dyDescent="0.2">
      <c r="A495" s="154">
        <v>1</v>
      </c>
      <c r="B495" s="154"/>
      <c r="C495" s="154"/>
      <c r="D495" s="154"/>
      <c r="E495" s="154" t="s">
        <v>91</v>
      </c>
      <c r="F495" s="154" t="s">
        <v>91</v>
      </c>
      <c r="G495" s="154" t="s">
        <v>91</v>
      </c>
      <c r="H495" s="166" t="s">
        <v>446</v>
      </c>
      <c r="I495" s="166" t="s">
        <v>398</v>
      </c>
      <c r="J495" s="156" t="s">
        <v>399</v>
      </c>
      <c r="K495" s="157">
        <f>SUM(K496)</f>
        <v>10000</v>
      </c>
      <c r="L495" s="157">
        <f t="shared" ref="L495:M495" si="226">SUM(L496)</f>
        <v>15000</v>
      </c>
      <c r="M495" s="157">
        <f t="shared" si="226"/>
        <v>15000</v>
      </c>
      <c r="N495" s="308">
        <f>AVERAGE(L495/K495)*100</f>
        <v>150</v>
      </c>
      <c r="O495" s="309">
        <f>AVERAGE(M495/L495)*100</f>
        <v>100</v>
      </c>
      <c r="P495" s="257"/>
    </row>
    <row r="496" spans="1:16" s="81" customFormat="1" x14ac:dyDescent="0.2">
      <c r="A496" s="115"/>
      <c r="B496" s="115"/>
      <c r="C496" s="115"/>
      <c r="D496" s="115"/>
      <c r="E496" s="115" t="s">
        <v>65</v>
      </c>
      <c r="F496" s="115" t="s">
        <v>65</v>
      </c>
      <c r="G496" s="115" t="s">
        <v>65</v>
      </c>
      <c r="H496" s="116"/>
      <c r="I496" s="125">
        <v>38</v>
      </c>
      <c r="J496" s="123" t="s">
        <v>53</v>
      </c>
      <c r="K496" s="126">
        <f>SUM(K497)</f>
        <v>10000</v>
      </c>
      <c r="L496" s="126">
        <v>15000</v>
      </c>
      <c r="M496" s="126">
        <v>15000</v>
      </c>
      <c r="N496" s="310">
        <f>AVERAGE(L496/K496)*100</f>
        <v>150</v>
      </c>
      <c r="O496" s="311">
        <f>AVERAGE(M496/L496)*100</f>
        <v>100</v>
      </c>
      <c r="P496" s="257"/>
    </row>
    <row r="497" spans="1:17" s="81" customFormat="1" x14ac:dyDescent="0.2">
      <c r="A497" s="115">
        <v>1</v>
      </c>
      <c r="B497" s="115"/>
      <c r="C497" s="115"/>
      <c r="D497" s="115"/>
      <c r="E497" s="115" t="s">
        <v>65</v>
      </c>
      <c r="F497" s="115" t="s">
        <v>65</v>
      </c>
      <c r="G497" s="115" t="s">
        <v>65</v>
      </c>
      <c r="H497" s="116"/>
      <c r="I497" s="125">
        <v>381</v>
      </c>
      <c r="J497" s="123" t="s">
        <v>54</v>
      </c>
      <c r="K497" s="117">
        <v>10000</v>
      </c>
      <c r="L497" s="117"/>
      <c r="M497" s="117"/>
      <c r="N497" s="314"/>
      <c r="O497" s="312"/>
      <c r="P497" s="257"/>
    </row>
    <row r="498" spans="1:17" s="81" customFormat="1" x14ac:dyDescent="0.2">
      <c r="A498" s="149"/>
      <c r="B498" s="149"/>
      <c r="C498" s="149"/>
      <c r="D498" s="149"/>
      <c r="E498" s="149"/>
      <c r="F498" s="149"/>
      <c r="G498" s="149"/>
      <c r="H498" s="150"/>
      <c r="I498" s="153" t="s">
        <v>400</v>
      </c>
      <c r="J498" s="152"/>
      <c r="K498" s="152">
        <f>SUM(K501+K532+K536+K544)</f>
        <v>874000</v>
      </c>
      <c r="L498" s="152">
        <f t="shared" ref="L498:M498" si="227">SUM(L501+L532+L536+L544)</f>
        <v>874000</v>
      </c>
      <c r="M498" s="152">
        <f t="shared" si="227"/>
        <v>874000</v>
      </c>
      <c r="N498" s="304">
        <f t="shared" ref="N498:O500" si="228">AVERAGE(L498/K498)*100</f>
        <v>100</v>
      </c>
      <c r="O498" s="305">
        <f t="shared" si="228"/>
        <v>100</v>
      </c>
      <c r="P498" s="257"/>
    </row>
    <row r="499" spans="1:17" s="81" customFormat="1" x14ac:dyDescent="0.2">
      <c r="A499" s="149"/>
      <c r="B499" s="149"/>
      <c r="C499" s="149"/>
      <c r="D499" s="149"/>
      <c r="E499" s="149"/>
      <c r="F499" s="149"/>
      <c r="G499" s="149"/>
      <c r="H499" s="181" t="s">
        <v>466</v>
      </c>
      <c r="I499" s="153" t="s">
        <v>401</v>
      </c>
      <c r="J499" s="152"/>
      <c r="K499" s="152">
        <f>SUM(K502+K505+K508+K511+K514+K517+K520+K523+K526+K529+K533+K545)</f>
        <v>659000</v>
      </c>
      <c r="L499" s="152">
        <f t="shared" ref="L499:M499" si="229">SUM(L502+L505+L508+L511+L514+L517+L520+L523+L526+L529+L533+L545)</f>
        <v>659000</v>
      </c>
      <c r="M499" s="152">
        <f t="shared" si="229"/>
        <v>659000</v>
      </c>
      <c r="N499" s="304">
        <f t="shared" si="228"/>
        <v>100</v>
      </c>
      <c r="O499" s="305">
        <f t="shared" si="228"/>
        <v>100</v>
      </c>
      <c r="P499" s="257"/>
    </row>
    <row r="500" spans="1:17" s="81" customFormat="1" ht="15.75" customHeight="1" x14ac:dyDescent="0.2">
      <c r="A500" s="149"/>
      <c r="B500" s="149"/>
      <c r="C500" s="149"/>
      <c r="D500" s="149"/>
      <c r="E500" s="149"/>
      <c r="F500" s="149"/>
      <c r="G500" s="149"/>
      <c r="H500" s="181" t="s">
        <v>110</v>
      </c>
      <c r="I500" s="153" t="s">
        <v>287</v>
      </c>
      <c r="J500" s="152"/>
      <c r="K500" s="152">
        <f>SUM(K537)</f>
        <v>215000</v>
      </c>
      <c r="L500" s="152">
        <f t="shared" ref="L500:M500" si="230">SUM(L537)</f>
        <v>215000</v>
      </c>
      <c r="M500" s="152">
        <f t="shared" si="230"/>
        <v>215000</v>
      </c>
      <c r="N500" s="304">
        <f t="shared" si="228"/>
        <v>100</v>
      </c>
      <c r="O500" s="305">
        <f t="shared" si="228"/>
        <v>100</v>
      </c>
      <c r="P500" s="257"/>
    </row>
    <row r="501" spans="1:17" s="81" customFormat="1" x14ac:dyDescent="0.2">
      <c r="A501" s="179">
        <v>1</v>
      </c>
      <c r="B501" s="172"/>
      <c r="C501" s="172"/>
      <c r="D501" s="172"/>
      <c r="E501" s="172" t="s">
        <v>91</v>
      </c>
      <c r="F501" s="172" t="s">
        <v>91</v>
      </c>
      <c r="G501" s="172" t="s">
        <v>91</v>
      </c>
      <c r="H501" s="173"/>
      <c r="I501" s="178" t="s">
        <v>402</v>
      </c>
      <c r="J501" s="175" t="s">
        <v>403</v>
      </c>
      <c r="K501" s="176">
        <f>SUM(K502+K505+K508+K511+K514+K517+K520+K523+K526+K529)</f>
        <v>559000</v>
      </c>
      <c r="L501" s="176">
        <f t="shared" ref="L501:M501" si="231">SUM(L502+L505+L508+L511+L514+L517+L520+L523+L526+L529)</f>
        <v>559000</v>
      </c>
      <c r="M501" s="176">
        <f t="shared" si="231"/>
        <v>559000</v>
      </c>
      <c r="N501" s="306">
        <f t="shared" ref="N501:O503" si="232">AVERAGE(L501/K501)*100</f>
        <v>100</v>
      </c>
      <c r="O501" s="307">
        <f t="shared" si="232"/>
        <v>100</v>
      </c>
      <c r="P501" s="257"/>
    </row>
    <row r="502" spans="1:17" s="81" customFormat="1" x14ac:dyDescent="0.2">
      <c r="A502" s="154">
        <v>1</v>
      </c>
      <c r="B502" s="154"/>
      <c r="C502" s="154"/>
      <c r="D502" s="154"/>
      <c r="E502" s="154" t="s">
        <v>91</v>
      </c>
      <c r="F502" s="154" t="s">
        <v>91</v>
      </c>
      <c r="G502" s="154" t="s">
        <v>91</v>
      </c>
      <c r="H502" s="166" t="s">
        <v>165</v>
      </c>
      <c r="I502" s="166" t="s">
        <v>404</v>
      </c>
      <c r="J502" s="156" t="s">
        <v>405</v>
      </c>
      <c r="K502" s="157">
        <f>SUM(K503)</f>
        <v>70000</v>
      </c>
      <c r="L502" s="157">
        <f t="shared" ref="L502:M502" si="233">SUM(L503)</f>
        <v>70000</v>
      </c>
      <c r="M502" s="157">
        <f t="shared" si="233"/>
        <v>70000</v>
      </c>
      <c r="N502" s="308">
        <f t="shared" si="232"/>
        <v>100</v>
      </c>
      <c r="O502" s="309">
        <f t="shared" si="232"/>
        <v>100</v>
      </c>
      <c r="P502" s="257"/>
    </row>
    <row r="503" spans="1:17" s="81" customFormat="1" x14ac:dyDescent="0.2">
      <c r="A503" s="115"/>
      <c r="B503" s="115"/>
      <c r="C503" s="115"/>
      <c r="D503" s="115"/>
      <c r="E503" s="115" t="s">
        <v>65</v>
      </c>
      <c r="F503" s="115" t="s">
        <v>65</v>
      </c>
      <c r="G503" s="115" t="s">
        <v>65</v>
      </c>
      <c r="H503" s="116"/>
      <c r="I503" s="125">
        <v>37</v>
      </c>
      <c r="J503" s="130" t="s">
        <v>51</v>
      </c>
      <c r="K503" s="126">
        <f>SUM(K504)</f>
        <v>70000</v>
      </c>
      <c r="L503" s="126">
        <v>70000</v>
      </c>
      <c r="M503" s="126">
        <v>70000</v>
      </c>
      <c r="N503" s="310">
        <f t="shared" si="232"/>
        <v>100</v>
      </c>
      <c r="O503" s="311">
        <f t="shared" si="232"/>
        <v>100</v>
      </c>
      <c r="P503" s="257"/>
    </row>
    <row r="504" spans="1:17" s="81" customFormat="1" x14ac:dyDescent="0.2">
      <c r="A504" s="115">
        <v>1</v>
      </c>
      <c r="B504" s="115"/>
      <c r="C504" s="115"/>
      <c r="D504" s="115"/>
      <c r="E504" s="115" t="s">
        <v>65</v>
      </c>
      <c r="F504" s="115" t="s">
        <v>65</v>
      </c>
      <c r="G504" s="115" t="s">
        <v>65</v>
      </c>
      <c r="H504" s="116"/>
      <c r="I504" s="125">
        <v>372</v>
      </c>
      <c r="J504" s="130" t="s">
        <v>52</v>
      </c>
      <c r="K504" s="117">
        <v>70000</v>
      </c>
      <c r="L504" s="117"/>
      <c r="M504" s="117"/>
      <c r="N504" s="314"/>
      <c r="O504" s="312"/>
      <c r="P504" s="257"/>
    </row>
    <row r="505" spans="1:17" s="81" customFormat="1" x14ac:dyDescent="0.2">
      <c r="A505" s="154">
        <v>1</v>
      </c>
      <c r="B505" s="154"/>
      <c r="C505" s="154"/>
      <c r="D505" s="154"/>
      <c r="E505" s="154" t="s">
        <v>91</v>
      </c>
      <c r="F505" s="154" t="s">
        <v>91</v>
      </c>
      <c r="G505" s="154" t="s">
        <v>91</v>
      </c>
      <c r="H505" s="166" t="s">
        <v>168</v>
      </c>
      <c r="I505" s="166" t="s">
        <v>406</v>
      </c>
      <c r="J505" s="156" t="s">
        <v>407</v>
      </c>
      <c r="K505" s="157">
        <f>SUM(K506)</f>
        <v>40000</v>
      </c>
      <c r="L505" s="157">
        <f>SUM(L506)</f>
        <v>40000</v>
      </c>
      <c r="M505" s="157">
        <f>SUM(M506)</f>
        <v>40000</v>
      </c>
      <c r="N505" s="308">
        <f>AVERAGE(L505/K505)*100</f>
        <v>100</v>
      </c>
      <c r="O505" s="309">
        <f>AVERAGE(M505/L505)*100</f>
        <v>100</v>
      </c>
      <c r="P505" s="257"/>
      <c r="Q505" s="124"/>
    </row>
    <row r="506" spans="1:17" s="81" customFormat="1" x14ac:dyDescent="0.2">
      <c r="A506" s="115"/>
      <c r="B506" s="115"/>
      <c r="C506" s="115"/>
      <c r="D506" s="115"/>
      <c r="E506" s="115" t="s">
        <v>65</v>
      </c>
      <c r="F506" s="115" t="s">
        <v>65</v>
      </c>
      <c r="G506" s="115" t="s">
        <v>65</v>
      </c>
      <c r="H506" s="116"/>
      <c r="I506" s="125">
        <v>37</v>
      </c>
      <c r="J506" s="130" t="s">
        <v>51</v>
      </c>
      <c r="K506" s="126">
        <f>SUM(K507)</f>
        <v>40000</v>
      </c>
      <c r="L506" s="126">
        <v>40000</v>
      </c>
      <c r="M506" s="126">
        <v>40000</v>
      </c>
      <c r="N506" s="310">
        <f>AVERAGE(L506/K506)*100</f>
        <v>100</v>
      </c>
      <c r="O506" s="311">
        <f>AVERAGE(M506/L506)*100</f>
        <v>100</v>
      </c>
      <c r="P506" s="257"/>
      <c r="Q506" s="124"/>
    </row>
    <row r="507" spans="1:17" s="81" customFormat="1" x14ac:dyDescent="0.2">
      <c r="A507" s="115">
        <v>1</v>
      </c>
      <c r="B507" s="115"/>
      <c r="C507" s="115"/>
      <c r="D507" s="115"/>
      <c r="E507" s="115" t="s">
        <v>65</v>
      </c>
      <c r="F507" s="115" t="s">
        <v>65</v>
      </c>
      <c r="G507" s="115" t="s">
        <v>65</v>
      </c>
      <c r="H507" s="116"/>
      <c r="I507" s="125">
        <v>372</v>
      </c>
      <c r="J507" s="130" t="s">
        <v>52</v>
      </c>
      <c r="K507" s="117">
        <v>40000</v>
      </c>
      <c r="L507" s="117"/>
      <c r="M507" s="117"/>
      <c r="N507" s="314"/>
      <c r="O507" s="312"/>
      <c r="P507" s="257"/>
      <c r="Q507" s="124"/>
    </row>
    <row r="508" spans="1:17" s="81" customFormat="1" x14ac:dyDescent="0.2">
      <c r="A508" s="154">
        <v>1</v>
      </c>
      <c r="B508" s="154"/>
      <c r="C508" s="154"/>
      <c r="D508" s="154"/>
      <c r="E508" s="154" t="s">
        <v>91</v>
      </c>
      <c r="F508" s="154" t="s">
        <v>91</v>
      </c>
      <c r="G508" s="154" t="s">
        <v>91</v>
      </c>
      <c r="H508" s="166" t="s">
        <v>163</v>
      </c>
      <c r="I508" s="166" t="s">
        <v>408</v>
      </c>
      <c r="J508" s="156" t="s">
        <v>409</v>
      </c>
      <c r="K508" s="157">
        <f>SUM(K509)</f>
        <v>100000</v>
      </c>
      <c r="L508" s="157">
        <f t="shared" ref="L508:M508" si="234">SUM(L509)</f>
        <v>100000</v>
      </c>
      <c r="M508" s="157">
        <f t="shared" si="234"/>
        <v>100000</v>
      </c>
      <c r="N508" s="308">
        <f>AVERAGE(L508/K508)*100</f>
        <v>100</v>
      </c>
      <c r="O508" s="309">
        <f>AVERAGE(M508/L508)*100</f>
        <v>100</v>
      </c>
      <c r="P508" s="257"/>
    </row>
    <row r="509" spans="1:17" s="81" customFormat="1" x14ac:dyDescent="0.2">
      <c r="A509" s="115"/>
      <c r="B509" s="115"/>
      <c r="C509" s="115"/>
      <c r="D509" s="115"/>
      <c r="E509" s="115" t="s">
        <v>65</v>
      </c>
      <c r="F509" s="115" t="s">
        <v>65</v>
      </c>
      <c r="G509" s="115" t="s">
        <v>65</v>
      </c>
      <c r="H509" s="116"/>
      <c r="I509" s="125">
        <v>37</v>
      </c>
      <c r="J509" s="130" t="s">
        <v>51</v>
      </c>
      <c r="K509" s="126">
        <f>SUM(K510)</f>
        <v>100000</v>
      </c>
      <c r="L509" s="126">
        <v>100000</v>
      </c>
      <c r="M509" s="126">
        <v>100000</v>
      </c>
      <c r="N509" s="310">
        <f>AVERAGE(L509/K509)*100</f>
        <v>100</v>
      </c>
      <c r="O509" s="311">
        <f>AVERAGE(M509/L509)*100</f>
        <v>100</v>
      </c>
      <c r="P509" s="257"/>
    </row>
    <row r="510" spans="1:17" s="81" customFormat="1" x14ac:dyDescent="0.2">
      <c r="A510" s="115">
        <v>1</v>
      </c>
      <c r="B510" s="115"/>
      <c r="C510" s="115"/>
      <c r="D510" s="115"/>
      <c r="E510" s="115" t="s">
        <v>65</v>
      </c>
      <c r="F510" s="115" t="s">
        <v>65</v>
      </c>
      <c r="G510" s="115" t="s">
        <v>65</v>
      </c>
      <c r="H510" s="116"/>
      <c r="I510" s="125">
        <v>372</v>
      </c>
      <c r="J510" s="130" t="s">
        <v>52</v>
      </c>
      <c r="K510" s="117">
        <v>100000</v>
      </c>
      <c r="L510" s="117"/>
      <c r="M510" s="117"/>
      <c r="N510" s="314"/>
      <c r="O510" s="312"/>
      <c r="P510" s="254"/>
      <c r="Q510" s="257"/>
    </row>
    <row r="511" spans="1:17" s="81" customFormat="1" x14ac:dyDescent="0.2">
      <c r="A511" s="154">
        <v>1</v>
      </c>
      <c r="B511" s="154"/>
      <c r="C511" s="154"/>
      <c r="D511" s="154"/>
      <c r="E511" s="154" t="s">
        <v>91</v>
      </c>
      <c r="F511" s="154" t="s">
        <v>91</v>
      </c>
      <c r="G511" s="154" t="s">
        <v>91</v>
      </c>
      <c r="H511" s="166" t="s">
        <v>586</v>
      </c>
      <c r="I511" s="166" t="s">
        <v>410</v>
      </c>
      <c r="J511" s="156" t="s">
        <v>411</v>
      </c>
      <c r="K511" s="157">
        <f>SUM(K512)</f>
        <v>20000</v>
      </c>
      <c r="L511" s="157">
        <f t="shared" ref="L511:M511" si="235">SUM(L512)</f>
        <v>20000</v>
      </c>
      <c r="M511" s="157">
        <f t="shared" si="235"/>
        <v>20000</v>
      </c>
      <c r="N511" s="308">
        <f>AVERAGE(L511/K511)*100</f>
        <v>100</v>
      </c>
      <c r="O511" s="309">
        <f>AVERAGE(M511/L511)*100</f>
        <v>100</v>
      </c>
      <c r="P511" s="257"/>
    </row>
    <row r="512" spans="1:17" s="81" customFormat="1" x14ac:dyDescent="0.2">
      <c r="A512" s="115"/>
      <c r="B512" s="115"/>
      <c r="C512" s="115"/>
      <c r="D512" s="115"/>
      <c r="E512" s="115" t="s">
        <v>65</v>
      </c>
      <c r="F512" s="115" t="s">
        <v>65</v>
      </c>
      <c r="G512" s="115" t="s">
        <v>65</v>
      </c>
      <c r="H512" s="116"/>
      <c r="I512" s="125">
        <v>37</v>
      </c>
      <c r="J512" s="130" t="s">
        <v>51</v>
      </c>
      <c r="K512" s="126">
        <f>SUM(K513)</f>
        <v>20000</v>
      </c>
      <c r="L512" s="126">
        <v>20000</v>
      </c>
      <c r="M512" s="126">
        <v>20000</v>
      </c>
      <c r="N512" s="310">
        <f>AVERAGE(L512/K512)*100</f>
        <v>100</v>
      </c>
      <c r="O512" s="311">
        <f>AVERAGE(M512/L512)*100</f>
        <v>100</v>
      </c>
      <c r="P512" s="257"/>
    </row>
    <row r="513" spans="1:16" s="81" customFormat="1" x14ac:dyDescent="0.2">
      <c r="A513" s="115">
        <v>1</v>
      </c>
      <c r="B513" s="115"/>
      <c r="C513" s="115"/>
      <c r="D513" s="115"/>
      <c r="E513" s="115" t="s">
        <v>65</v>
      </c>
      <c r="F513" s="115" t="s">
        <v>65</v>
      </c>
      <c r="G513" s="115" t="s">
        <v>65</v>
      </c>
      <c r="H513" s="116"/>
      <c r="I513" s="125">
        <v>372</v>
      </c>
      <c r="J513" s="130" t="s">
        <v>52</v>
      </c>
      <c r="K513" s="117">
        <v>20000</v>
      </c>
      <c r="L513" s="117"/>
      <c r="M513" s="117"/>
      <c r="N513" s="314"/>
      <c r="O513" s="312"/>
      <c r="P513" s="257"/>
    </row>
    <row r="514" spans="1:16" s="81" customFormat="1" x14ac:dyDescent="0.2">
      <c r="A514" s="154">
        <v>1</v>
      </c>
      <c r="B514" s="154"/>
      <c r="C514" s="154"/>
      <c r="D514" s="154"/>
      <c r="E514" s="154" t="s">
        <v>91</v>
      </c>
      <c r="F514" s="154" t="s">
        <v>91</v>
      </c>
      <c r="G514" s="154" t="s">
        <v>91</v>
      </c>
      <c r="H514" s="166" t="s">
        <v>165</v>
      </c>
      <c r="I514" s="166" t="s">
        <v>412</v>
      </c>
      <c r="J514" s="156" t="s">
        <v>413</v>
      </c>
      <c r="K514" s="157">
        <f>SUM(K515)</f>
        <v>54000</v>
      </c>
      <c r="L514" s="157">
        <f t="shared" ref="L514:M514" si="236">SUM(L515)</f>
        <v>54000</v>
      </c>
      <c r="M514" s="157">
        <f t="shared" si="236"/>
        <v>54000</v>
      </c>
      <c r="N514" s="308">
        <f>AVERAGE(L514/K514)*100</f>
        <v>100</v>
      </c>
      <c r="O514" s="309">
        <f>AVERAGE(M514/L514)*100</f>
        <v>100</v>
      </c>
      <c r="P514" s="257"/>
    </row>
    <row r="515" spans="1:16" s="81" customFormat="1" x14ac:dyDescent="0.2">
      <c r="A515" s="115"/>
      <c r="B515" s="115"/>
      <c r="C515" s="115"/>
      <c r="D515" s="115"/>
      <c r="E515" s="115" t="s">
        <v>65</v>
      </c>
      <c r="F515" s="115" t="s">
        <v>65</v>
      </c>
      <c r="G515" s="115" t="s">
        <v>65</v>
      </c>
      <c r="H515" s="116"/>
      <c r="I515" s="125">
        <v>37</v>
      </c>
      <c r="J515" s="130" t="s">
        <v>51</v>
      </c>
      <c r="K515" s="126">
        <f>SUM(K516)</f>
        <v>54000</v>
      </c>
      <c r="L515" s="126">
        <v>54000</v>
      </c>
      <c r="M515" s="126">
        <v>54000</v>
      </c>
      <c r="N515" s="310">
        <f>AVERAGE(L515/K515)*100</f>
        <v>100</v>
      </c>
      <c r="O515" s="311">
        <f>AVERAGE(M515/L515)*100</f>
        <v>100</v>
      </c>
      <c r="P515" s="257"/>
    </row>
    <row r="516" spans="1:16" s="81" customFormat="1" x14ac:dyDescent="0.2">
      <c r="A516" s="115">
        <v>1</v>
      </c>
      <c r="B516" s="115"/>
      <c r="C516" s="115"/>
      <c r="D516" s="115"/>
      <c r="E516" s="115" t="s">
        <v>65</v>
      </c>
      <c r="F516" s="115" t="s">
        <v>65</v>
      </c>
      <c r="G516" s="115" t="s">
        <v>65</v>
      </c>
      <c r="H516" s="116"/>
      <c r="I516" s="125">
        <v>372</v>
      </c>
      <c r="J516" s="130" t="s">
        <v>52</v>
      </c>
      <c r="K516" s="117">
        <v>54000</v>
      </c>
      <c r="L516" s="117"/>
      <c r="M516" s="117"/>
      <c r="N516" s="314"/>
      <c r="O516" s="312"/>
      <c r="P516" s="257"/>
    </row>
    <row r="517" spans="1:16" s="81" customFormat="1" x14ac:dyDescent="0.2">
      <c r="A517" s="154">
        <v>1</v>
      </c>
      <c r="B517" s="154"/>
      <c r="C517" s="154"/>
      <c r="D517" s="154"/>
      <c r="E517" s="154" t="s">
        <v>91</v>
      </c>
      <c r="F517" s="154" t="s">
        <v>91</v>
      </c>
      <c r="G517" s="154" t="s">
        <v>91</v>
      </c>
      <c r="H517" s="166" t="s">
        <v>586</v>
      </c>
      <c r="I517" s="166" t="s">
        <v>414</v>
      </c>
      <c r="J517" s="156" t="s">
        <v>415</v>
      </c>
      <c r="K517" s="157">
        <f>SUM(K518)</f>
        <v>140000</v>
      </c>
      <c r="L517" s="157">
        <f t="shared" ref="L517:M517" si="237">SUM(L518)</f>
        <v>140000</v>
      </c>
      <c r="M517" s="157">
        <f t="shared" si="237"/>
        <v>140000</v>
      </c>
      <c r="N517" s="308">
        <f>AVERAGE(L517/K517)*100</f>
        <v>100</v>
      </c>
      <c r="O517" s="309">
        <f>AVERAGE(M517/L517)*100</f>
        <v>100</v>
      </c>
      <c r="P517" s="257"/>
    </row>
    <row r="518" spans="1:16" s="81" customFormat="1" x14ac:dyDescent="0.2">
      <c r="A518" s="115"/>
      <c r="B518" s="115"/>
      <c r="C518" s="115"/>
      <c r="D518" s="115"/>
      <c r="E518" s="115" t="s">
        <v>65</v>
      </c>
      <c r="F518" s="115" t="s">
        <v>65</v>
      </c>
      <c r="G518" s="115" t="s">
        <v>65</v>
      </c>
      <c r="H518" s="116"/>
      <c r="I518" s="125">
        <v>37</v>
      </c>
      <c r="J518" s="130" t="s">
        <v>51</v>
      </c>
      <c r="K518" s="126">
        <f>SUM(K519)</f>
        <v>140000</v>
      </c>
      <c r="L518" s="126">
        <v>140000</v>
      </c>
      <c r="M518" s="126">
        <v>140000</v>
      </c>
      <c r="N518" s="310">
        <f>AVERAGE(L518/K518)*100</f>
        <v>100</v>
      </c>
      <c r="O518" s="311">
        <f>AVERAGE(M518/L518)*100</f>
        <v>100</v>
      </c>
      <c r="P518" s="257"/>
    </row>
    <row r="519" spans="1:16" s="81" customFormat="1" x14ac:dyDescent="0.2">
      <c r="A519" s="115">
        <v>1</v>
      </c>
      <c r="B519" s="115"/>
      <c r="C519" s="115"/>
      <c r="D519" s="115"/>
      <c r="E519" s="115" t="s">
        <v>65</v>
      </c>
      <c r="F519" s="115" t="s">
        <v>65</v>
      </c>
      <c r="G519" s="115" t="s">
        <v>65</v>
      </c>
      <c r="H519" s="116"/>
      <c r="I519" s="125">
        <v>372</v>
      </c>
      <c r="J519" s="130" t="s">
        <v>52</v>
      </c>
      <c r="K519" s="117">
        <v>140000</v>
      </c>
      <c r="L519" s="117"/>
      <c r="M519" s="117"/>
      <c r="N519" s="314"/>
      <c r="O519" s="312"/>
      <c r="P519" s="257"/>
    </row>
    <row r="520" spans="1:16" s="81" customFormat="1" x14ac:dyDescent="0.2">
      <c r="A520" s="154">
        <v>1</v>
      </c>
      <c r="B520" s="154"/>
      <c r="C520" s="154"/>
      <c r="D520" s="154"/>
      <c r="E520" s="154" t="s">
        <v>91</v>
      </c>
      <c r="F520" s="154" t="s">
        <v>91</v>
      </c>
      <c r="G520" s="154" t="s">
        <v>91</v>
      </c>
      <c r="H520" s="166" t="s">
        <v>170</v>
      </c>
      <c r="I520" s="166" t="s">
        <v>416</v>
      </c>
      <c r="J520" s="156" t="s">
        <v>417</v>
      </c>
      <c r="K520" s="157">
        <f>SUM(K521)</f>
        <v>70000</v>
      </c>
      <c r="L520" s="157">
        <f t="shared" ref="L520:M520" si="238">SUM(L521)</f>
        <v>70000</v>
      </c>
      <c r="M520" s="157">
        <f t="shared" si="238"/>
        <v>70000</v>
      </c>
      <c r="N520" s="308">
        <f>AVERAGE(L520/K520)*100</f>
        <v>100</v>
      </c>
      <c r="O520" s="309">
        <f>AVERAGE(M520/L520)*100</f>
        <v>100</v>
      </c>
      <c r="P520" s="257"/>
    </row>
    <row r="521" spans="1:16" s="81" customFormat="1" x14ac:dyDescent="0.2">
      <c r="A521" s="115"/>
      <c r="B521" s="115"/>
      <c r="C521" s="115"/>
      <c r="D521" s="115"/>
      <c r="E521" s="115" t="s">
        <v>65</v>
      </c>
      <c r="F521" s="115" t="s">
        <v>65</v>
      </c>
      <c r="G521" s="115" t="s">
        <v>65</v>
      </c>
      <c r="H521" s="116"/>
      <c r="I521" s="125">
        <v>37</v>
      </c>
      <c r="J521" s="130" t="s">
        <v>51</v>
      </c>
      <c r="K521" s="126">
        <f>SUM(K522)</f>
        <v>70000</v>
      </c>
      <c r="L521" s="126">
        <v>70000</v>
      </c>
      <c r="M521" s="126">
        <v>70000</v>
      </c>
      <c r="N521" s="310">
        <f>AVERAGE(L521/K521)*100</f>
        <v>100</v>
      </c>
      <c r="O521" s="311">
        <f>AVERAGE(M521/L521)*100</f>
        <v>100</v>
      </c>
      <c r="P521" s="257"/>
    </row>
    <row r="522" spans="1:16" s="81" customFormat="1" x14ac:dyDescent="0.2">
      <c r="A522" s="115">
        <v>1</v>
      </c>
      <c r="B522" s="115"/>
      <c r="C522" s="115"/>
      <c r="D522" s="115"/>
      <c r="E522" s="115" t="s">
        <v>65</v>
      </c>
      <c r="F522" s="115" t="s">
        <v>65</v>
      </c>
      <c r="G522" s="115" t="s">
        <v>65</v>
      </c>
      <c r="H522" s="116"/>
      <c r="I522" s="125">
        <v>372</v>
      </c>
      <c r="J522" s="130" t="s">
        <v>52</v>
      </c>
      <c r="K522" s="117">
        <v>70000</v>
      </c>
      <c r="L522" s="117"/>
      <c r="M522" s="117"/>
      <c r="N522" s="314"/>
      <c r="O522" s="312"/>
      <c r="P522" s="257"/>
    </row>
    <row r="523" spans="1:16" s="81" customFormat="1" x14ac:dyDescent="0.2">
      <c r="A523" s="154">
        <v>1</v>
      </c>
      <c r="B523" s="154"/>
      <c r="C523" s="154"/>
      <c r="D523" s="154"/>
      <c r="E523" s="154" t="s">
        <v>91</v>
      </c>
      <c r="F523" s="154" t="s">
        <v>91</v>
      </c>
      <c r="G523" s="154" t="s">
        <v>91</v>
      </c>
      <c r="H523" s="166" t="s">
        <v>163</v>
      </c>
      <c r="I523" s="166" t="s">
        <v>418</v>
      </c>
      <c r="J523" s="156" t="s">
        <v>419</v>
      </c>
      <c r="K523" s="157">
        <f>SUM(K524)</f>
        <v>10000</v>
      </c>
      <c r="L523" s="157">
        <f t="shared" ref="L523:M523" si="239">SUM(L524)</f>
        <v>10000</v>
      </c>
      <c r="M523" s="157">
        <f t="shared" si="239"/>
        <v>10000</v>
      </c>
      <c r="N523" s="308">
        <f>AVERAGE(L523/K523)*100</f>
        <v>100</v>
      </c>
      <c r="O523" s="309">
        <f>AVERAGE(M523/L523)*100</f>
        <v>100</v>
      </c>
      <c r="P523" s="257"/>
    </row>
    <row r="524" spans="1:16" s="81" customFormat="1" x14ac:dyDescent="0.2">
      <c r="A524" s="115"/>
      <c r="B524" s="115"/>
      <c r="C524" s="115"/>
      <c r="D524" s="115"/>
      <c r="E524" s="115" t="s">
        <v>65</v>
      </c>
      <c r="F524" s="115" t="s">
        <v>65</v>
      </c>
      <c r="G524" s="115" t="s">
        <v>65</v>
      </c>
      <c r="H524" s="116"/>
      <c r="I524" s="125">
        <v>37</v>
      </c>
      <c r="J524" s="130" t="s">
        <v>51</v>
      </c>
      <c r="K524" s="126">
        <f>SUM(K525)</f>
        <v>10000</v>
      </c>
      <c r="L524" s="126">
        <v>10000</v>
      </c>
      <c r="M524" s="126">
        <v>10000</v>
      </c>
      <c r="N524" s="310">
        <f>AVERAGE(L524/K524)*100</f>
        <v>100</v>
      </c>
      <c r="O524" s="311">
        <f>AVERAGE(M524/L524)*100</f>
        <v>100</v>
      </c>
      <c r="P524" s="257"/>
    </row>
    <row r="525" spans="1:16" s="81" customFormat="1" x14ac:dyDescent="0.2">
      <c r="A525" s="115">
        <v>1</v>
      </c>
      <c r="B525" s="115"/>
      <c r="C525" s="115"/>
      <c r="D525" s="115"/>
      <c r="E525" s="115" t="s">
        <v>65</v>
      </c>
      <c r="F525" s="115" t="s">
        <v>65</v>
      </c>
      <c r="G525" s="115" t="s">
        <v>65</v>
      </c>
      <c r="H525" s="116"/>
      <c r="I525" s="125">
        <v>372</v>
      </c>
      <c r="J525" s="130" t="s">
        <v>52</v>
      </c>
      <c r="K525" s="117">
        <v>10000</v>
      </c>
      <c r="L525" s="117"/>
      <c r="M525" s="117"/>
      <c r="N525" s="314"/>
      <c r="O525" s="312"/>
      <c r="P525" s="257"/>
    </row>
    <row r="526" spans="1:16" s="81" customFormat="1" x14ac:dyDescent="0.2">
      <c r="A526" s="154">
        <v>1</v>
      </c>
      <c r="B526" s="154"/>
      <c r="C526" s="154"/>
      <c r="D526" s="154"/>
      <c r="E526" s="154" t="s">
        <v>91</v>
      </c>
      <c r="F526" s="154" t="s">
        <v>91</v>
      </c>
      <c r="G526" s="154" t="s">
        <v>91</v>
      </c>
      <c r="H526" s="166" t="s">
        <v>170</v>
      </c>
      <c r="I526" s="166" t="s">
        <v>420</v>
      </c>
      <c r="J526" s="156" t="s">
        <v>421</v>
      </c>
      <c r="K526" s="157">
        <f>SUM(K527)</f>
        <v>35000</v>
      </c>
      <c r="L526" s="157">
        <f t="shared" ref="L526:M526" si="240">SUM(L527)</f>
        <v>35000</v>
      </c>
      <c r="M526" s="157">
        <f t="shared" si="240"/>
        <v>35000</v>
      </c>
      <c r="N526" s="308">
        <f>AVERAGE(L526/K526)*100</f>
        <v>100</v>
      </c>
      <c r="O526" s="309">
        <f>AVERAGE(M526/L526)*100</f>
        <v>100</v>
      </c>
      <c r="P526" s="257"/>
    </row>
    <row r="527" spans="1:16" s="81" customFormat="1" x14ac:dyDescent="0.2">
      <c r="A527" s="115"/>
      <c r="B527" s="115"/>
      <c r="C527" s="115"/>
      <c r="D527" s="115"/>
      <c r="E527" s="115" t="s">
        <v>65</v>
      </c>
      <c r="F527" s="115" t="s">
        <v>65</v>
      </c>
      <c r="G527" s="115" t="s">
        <v>65</v>
      </c>
      <c r="H527" s="116"/>
      <c r="I527" s="125">
        <v>37</v>
      </c>
      <c r="J527" s="130" t="s">
        <v>51</v>
      </c>
      <c r="K527" s="126">
        <f>SUM(K528)</f>
        <v>35000</v>
      </c>
      <c r="L527" s="126">
        <v>35000</v>
      </c>
      <c r="M527" s="126">
        <v>35000</v>
      </c>
      <c r="N527" s="310">
        <f>AVERAGE(L527/K527)*100</f>
        <v>100</v>
      </c>
      <c r="O527" s="311">
        <f>AVERAGE(M527/L527)*100</f>
        <v>100</v>
      </c>
      <c r="P527" s="257"/>
    </row>
    <row r="528" spans="1:16" s="81" customFormat="1" x14ac:dyDescent="0.2">
      <c r="A528" s="115">
        <v>1</v>
      </c>
      <c r="B528" s="115"/>
      <c r="C528" s="115"/>
      <c r="D528" s="115"/>
      <c r="E528" s="115" t="s">
        <v>65</v>
      </c>
      <c r="F528" s="115" t="s">
        <v>65</v>
      </c>
      <c r="G528" s="115" t="s">
        <v>65</v>
      </c>
      <c r="H528" s="116"/>
      <c r="I528" s="125">
        <v>372</v>
      </c>
      <c r="J528" s="130" t="s">
        <v>52</v>
      </c>
      <c r="K528" s="117">
        <v>35000</v>
      </c>
      <c r="L528" s="117"/>
      <c r="M528" s="117"/>
      <c r="N528" s="314"/>
      <c r="O528" s="312"/>
      <c r="P528" s="257"/>
    </row>
    <row r="529" spans="1:18" s="81" customFormat="1" x14ac:dyDescent="0.2">
      <c r="A529" s="154">
        <v>1</v>
      </c>
      <c r="B529" s="154"/>
      <c r="C529" s="154"/>
      <c r="D529" s="154"/>
      <c r="E529" s="154" t="s">
        <v>91</v>
      </c>
      <c r="F529" s="154" t="s">
        <v>91</v>
      </c>
      <c r="G529" s="154" t="s">
        <v>91</v>
      </c>
      <c r="H529" s="166" t="s">
        <v>163</v>
      </c>
      <c r="I529" s="166" t="s">
        <v>422</v>
      </c>
      <c r="J529" s="156" t="s">
        <v>423</v>
      </c>
      <c r="K529" s="157">
        <f>SUM(K530)</f>
        <v>20000</v>
      </c>
      <c r="L529" s="157">
        <f t="shared" ref="L529:M529" si="241">SUM(L530)</f>
        <v>20000</v>
      </c>
      <c r="M529" s="157">
        <f t="shared" si="241"/>
        <v>20000</v>
      </c>
      <c r="N529" s="308">
        <f>AVERAGE(L529/K529)*100</f>
        <v>100</v>
      </c>
      <c r="O529" s="309">
        <f>AVERAGE(M529/L529)*100</f>
        <v>100</v>
      </c>
      <c r="P529" s="257"/>
    </row>
    <row r="530" spans="1:18" s="81" customFormat="1" x14ac:dyDescent="0.2">
      <c r="A530" s="115"/>
      <c r="B530" s="115"/>
      <c r="C530" s="115"/>
      <c r="D530" s="115"/>
      <c r="E530" s="115" t="s">
        <v>65</v>
      </c>
      <c r="F530" s="115" t="s">
        <v>65</v>
      </c>
      <c r="G530" s="115" t="s">
        <v>65</v>
      </c>
      <c r="H530" s="116"/>
      <c r="I530" s="125">
        <v>37</v>
      </c>
      <c r="J530" s="130" t="s">
        <v>51</v>
      </c>
      <c r="K530" s="126">
        <f>SUM(K531)</f>
        <v>20000</v>
      </c>
      <c r="L530" s="126">
        <v>20000</v>
      </c>
      <c r="M530" s="126">
        <v>20000</v>
      </c>
      <c r="N530" s="310">
        <f>AVERAGE(L530/K530)*100</f>
        <v>100</v>
      </c>
      <c r="O530" s="311">
        <f>AVERAGE(M530/L530)*100</f>
        <v>100</v>
      </c>
      <c r="P530" s="257"/>
    </row>
    <row r="531" spans="1:18" s="81" customFormat="1" x14ac:dyDescent="0.2">
      <c r="A531" s="115">
        <v>1</v>
      </c>
      <c r="B531" s="115"/>
      <c r="C531" s="115"/>
      <c r="D531" s="115"/>
      <c r="E531" s="115" t="s">
        <v>65</v>
      </c>
      <c r="F531" s="115" t="s">
        <v>65</v>
      </c>
      <c r="G531" s="115" t="s">
        <v>65</v>
      </c>
      <c r="H531" s="116"/>
      <c r="I531" s="125">
        <v>372</v>
      </c>
      <c r="J531" s="130" t="s">
        <v>52</v>
      </c>
      <c r="K531" s="117">
        <v>20000</v>
      </c>
      <c r="L531" s="117"/>
      <c r="M531" s="117"/>
      <c r="N531" s="314"/>
      <c r="O531" s="312"/>
      <c r="P531" s="257"/>
    </row>
    <row r="532" spans="1:18" s="81" customFormat="1" x14ac:dyDescent="0.2">
      <c r="A532" s="179">
        <v>1</v>
      </c>
      <c r="B532" s="172"/>
      <c r="C532" s="172"/>
      <c r="D532" s="172"/>
      <c r="E532" s="172" t="s">
        <v>91</v>
      </c>
      <c r="F532" s="172" t="s">
        <v>91</v>
      </c>
      <c r="G532" s="172" t="s">
        <v>91</v>
      </c>
      <c r="H532" s="173"/>
      <c r="I532" s="178" t="s">
        <v>424</v>
      </c>
      <c r="J532" s="175" t="s">
        <v>428</v>
      </c>
      <c r="K532" s="176">
        <f t="shared" ref="K532:M533" si="242">SUM(K533)</f>
        <v>50000</v>
      </c>
      <c r="L532" s="176">
        <f t="shared" si="242"/>
        <v>50000</v>
      </c>
      <c r="M532" s="176">
        <f t="shared" si="242"/>
        <v>50000</v>
      </c>
      <c r="N532" s="306">
        <f t="shared" ref="N532:O534" si="243">AVERAGE(L532/K532)*100</f>
        <v>100</v>
      </c>
      <c r="O532" s="307">
        <f t="shared" si="243"/>
        <v>100</v>
      </c>
      <c r="P532" s="257"/>
    </row>
    <row r="533" spans="1:18" s="81" customFormat="1" x14ac:dyDescent="0.2">
      <c r="A533" s="154">
        <v>1</v>
      </c>
      <c r="B533" s="154"/>
      <c r="C533" s="154"/>
      <c r="D533" s="154"/>
      <c r="E533" s="154" t="s">
        <v>91</v>
      </c>
      <c r="F533" s="154" t="s">
        <v>91</v>
      </c>
      <c r="G533" s="154" t="s">
        <v>91</v>
      </c>
      <c r="H533" s="166" t="s">
        <v>168</v>
      </c>
      <c r="I533" s="166" t="s">
        <v>425</v>
      </c>
      <c r="J533" s="156" t="s">
        <v>426</v>
      </c>
      <c r="K533" s="157">
        <f t="shared" si="242"/>
        <v>50000</v>
      </c>
      <c r="L533" s="157">
        <f t="shared" si="242"/>
        <v>50000</v>
      </c>
      <c r="M533" s="157">
        <f t="shared" si="242"/>
        <v>50000</v>
      </c>
      <c r="N533" s="308">
        <f t="shared" si="243"/>
        <v>100</v>
      </c>
      <c r="O533" s="309">
        <f t="shared" si="243"/>
        <v>100</v>
      </c>
      <c r="P533" s="257"/>
    </row>
    <row r="534" spans="1:18" s="81" customFormat="1" x14ac:dyDescent="0.2">
      <c r="A534" s="115"/>
      <c r="B534" s="115"/>
      <c r="C534" s="115"/>
      <c r="D534" s="115"/>
      <c r="E534" s="115" t="s">
        <v>65</v>
      </c>
      <c r="F534" s="115" t="s">
        <v>65</v>
      </c>
      <c r="G534" s="115" t="s">
        <v>65</v>
      </c>
      <c r="H534" s="116"/>
      <c r="I534" s="125">
        <v>38</v>
      </c>
      <c r="J534" s="123" t="s">
        <v>53</v>
      </c>
      <c r="K534" s="126">
        <f>SUM(K535)</f>
        <v>50000</v>
      </c>
      <c r="L534" s="126">
        <v>50000</v>
      </c>
      <c r="M534" s="126">
        <v>50000</v>
      </c>
      <c r="N534" s="310">
        <f t="shared" si="243"/>
        <v>100</v>
      </c>
      <c r="O534" s="311">
        <f t="shared" si="243"/>
        <v>100</v>
      </c>
      <c r="P534" s="257"/>
    </row>
    <row r="535" spans="1:18" s="81" customFormat="1" x14ac:dyDescent="0.2">
      <c r="A535" s="115">
        <v>1</v>
      </c>
      <c r="B535" s="115"/>
      <c r="C535" s="115"/>
      <c r="D535" s="115"/>
      <c r="E535" s="115" t="s">
        <v>65</v>
      </c>
      <c r="F535" s="115" t="s">
        <v>65</v>
      </c>
      <c r="G535" s="115" t="s">
        <v>65</v>
      </c>
      <c r="H535" s="116"/>
      <c r="I535" s="125">
        <v>381</v>
      </c>
      <c r="J535" s="123" t="s">
        <v>54</v>
      </c>
      <c r="K535" s="117">
        <v>50000</v>
      </c>
      <c r="L535" s="117"/>
      <c r="M535" s="117"/>
      <c r="N535" s="314"/>
      <c r="O535" s="312"/>
      <c r="P535" s="257"/>
    </row>
    <row r="536" spans="1:18" s="81" customFormat="1" x14ac:dyDescent="0.2">
      <c r="A536" s="179">
        <v>1</v>
      </c>
      <c r="B536" s="172"/>
      <c r="C536" s="172"/>
      <c r="D536" s="172"/>
      <c r="E536" s="172" t="s">
        <v>91</v>
      </c>
      <c r="F536" s="172" t="s">
        <v>91</v>
      </c>
      <c r="G536" s="172" t="s">
        <v>91</v>
      </c>
      <c r="H536" s="173"/>
      <c r="I536" s="178" t="s">
        <v>427</v>
      </c>
      <c r="J536" s="175" t="s">
        <v>429</v>
      </c>
      <c r="K536" s="176">
        <f>SUM(K537)</f>
        <v>215000</v>
      </c>
      <c r="L536" s="176">
        <f t="shared" ref="L536:M536" si="244">SUM(L537)</f>
        <v>215000</v>
      </c>
      <c r="M536" s="176">
        <f t="shared" si="244"/>
        <v>215000</v>
      </c>
      <c r="N536" s="306">
        <f t="shared" ref="N536:O538" si="245">AVERAGE(L536/K536)*100</f>
        <v>100</v>
      </c>
      <c r="O536" s="307">
        <f t="shared" si="245"/>
        <v>100</v>
      </c>
      <c r="P536" s="257"/>
    </row>
    <row r="537" spans="1:18" s="81" customFormat="1" x14ac:dyDescent="0.2">
      <c r="A537" s="154">
        <v>1</v>
      </c>
      <c r="B537" s="154"/>
      <c r="C537" s="154"/>
      <c r="D537" s="154"/>
      <c r="E537" s="154" t="s">
        <v>91</v>
      </c>
      <c r="F537" s="154" t="s">
        <v>91</v>
      </c>
      <c r="G537" s="154" t="s">
        <v>91</v>
      </c>
      <c r="H537" s="166" t="s">
        <v>582</v>
      </c>
      <c r="I537" s="166" t="s">
        <v>430</v>
      </c>
      <c r="J537" s="156" t="s">
        <v>431</v>
      </c>
      <c r="K537" s="157">
        <f>SUM(K538+K541)</f>
        <v>215000</v>
      </c>
      <c r="L537" s="157">
        <f t="shared" ref="L537:M537" si="246">SUM(L538+L541)</f>
        <v>215000</v>
      </c>
      <c r="M537" s="157">
        <f t="shared" si="246"/>
        <v>215000</v>
      </c>
      <c r="N537" s="308">
        <f t="shared" si="245"/>
        <v>100</v>
      </c>
      <c r="O537" s="309">
        <f t="shared" si="245"/>
        <v>100</v>
      </c>
      <c r="P537" s="257"/>
    </row>
    <row r="538" spans="1:18" s="124" customFormat="1" x14ac:dyDescent="0.2">
      <c r="A538" s="121"/>
      <c r="B538" s="121"/>
      <c r="C538" s="121"/>
      <c r="D538" s="121"/>
      <c r="E538" s="121"/>
      <c r="F538" s="121"/>
      <c r="G538" s="121"/>
      <c r="H538" s="132"/>
      <c r="I538" s="132" t="s">
        <v>438</v>
      </c>
      <c r="J538" s="123" t="s">
        <v>37</v>
      </c>
      <c r="K538" s="123">
        <f>SUM(K539:K540)</f>
        <v>200000</v>
      </c>
      <c r="L538" s="123">
        <v>200000</v>
      </c>
      <c r="M538" s="123">
        <v>200000</v>
      </c>
      <c r="N538" s="310">
        <f t="shared" si="245"/>
        <v>100</v>
      </c>
      <c r="O538" s="311">
        <f t="shared" si="245"/>
        <v>100</v>
      </c>
      <c r="P538" s="255"/>
    </row>
    <row r="539" spans="1:18" s="124" customFormat="1" x14ac:dyDescent="0.2">
      <c r="A539" s="121">
        <v>1</v>
      </c>
      <c r="B539" s="121"/>
      <c r="C539" s="121"/>
      <c r="D539" s="121"/>
      <c r="E539" s="121"/>
      <c r="F539" s="121"/>
      <c r="G539" s="121"/>
      <c r="H539" s="132"/>
      <c r="I539" s="132" t="s">
        <v>457</v>
      </c>
      <c r="J539" s="123" t="s">
        <v>38</v>
      </c>
      <c r="K539" s="126">
        <v>175000</v>
      </c>
      <c r="L539" s="126"/>
      <c r="M539" s="126"/>
      <c r="N539" s="322"/>
      <c r="O539" s="313"/>
      <c r="P539" s="255"/>
    </row>
    <row r="540" spans="1:18" s="124" customFormat="1" x14ac:dyDescent="0.2">
      <c r="A540" s="121">
        <v>1</v>
      </c>
      <c r="B540" s="121"/>
      <c r="C540" s="121"/>
      <c r="D540" s="121"/>
      <c r="E540" s="121"/>
      <c r="F540" s="121"/>
      <c r="G540" s="121"/>
      <c r="H540" s="132"/>
      <c r="I540" s="132" t="s">
        <v>459</v>
      </c>
      <c r="J540" s="123" t="s">
        <v>40</v>
      </c>
      <c r="K540" s="126">
        <v>25000</v>
      </c>
      <c r="L540" s="126"/>
      <c r="M540" s="126"/>
      <c r="N540" s="322"/>
      <c r="O540" s="313"/>
      <c r="P540" s="255"/>
      <c r="Q540" s="253"/>
      <c r="R540" s="253"/>
    </row>
    <row r="541" spans="1:18" s="124" customFormat="1" x14ac:dyDescent="0.2">
      <c r="A541" s="121"/>
      <c r="B541" s="121"/>
      <c r="C541" s="121"/>
      <c r="D541" s="121"/>
      <c r="E541" s="121"/>
      <c r="F541" s="121"/>
      <c r="G541" s="121"/>
      <c r="H541" s="132"/>
      <c r="I541" s="132" t="s">
        <v>439</v>
      </c>
      <c r="J541" s="123" t="s">
        <v>41</v>
      </c>
      <c r="K541" s="123">
        <f>SUM(K542:K543)</f>
        <v>15000</v>
      </c>
      <c r="L541" s="123">
        <v>15000</v>
      </c>
      <c r="M541" s="123">
        <v>15000</v>
      </c>
      <c r="N541" s="310">
        <f>AVERAGE(L541/K541)*100</f>
        <v>100</v>
      </c>
      <c r="O541" s="311">
        <f>AVERAGE(M541/L541)*100</f>
        <v>100</v>
      </c>
      <c r="P541" s="255"/>
    </row>
    <row r="542" spans="1:18" s="124" customFormat="1" x14ac:dyDescent="0.2">
      <c r="A542" s="121">
        <v>1</v>
      </c>
      <c r="B542" s="121"/>
      <c r="C542" s="121"/>
      <c r="D542" s="121"/>
      <c r="E542" s="121"/>
      <c r="F542" s="121"/>
      <c r="G542" s="121"/>
      <c r="H542" s="132"/>
      <c r="I542" s="132" t="s">
        <v>460</v>
      </c>
      <c r="J542" s="123" t="s">
        <v>42</v>
      </c>
      <c r="K542" s="126">
        <v>5000</v>
      </c>
      <c r="L542" s="126"/>
      <c r="M542" s="126"/>
      <c r="N542" s="322"/>
      <c r="O542" s="313"/>
      <c r="P542" s="255"/>
    </row>
    <row r="543" spans="1:18" s="124" customFormat="1" x14ac:dyDescent="0.2">
      <c r="A543" s="121">
        <v>1</v>
      </c>
      <c r="B543" s="121"/>
      <c r="C543" s="121"/>
      <c r="D543" s="121"/>
      <c r="E543" s="121"/>
      <c r="F543" s="121"/>
      <c r="G543" s="121"/>
      <c r="H543" s="132"/>
      <c r="I543" s="132" t="s">
        <v>447</v>
      </c>
      <c r="J543" s="123" t="s">
        <v>46</v>
      </c>
      <c r="K543" s="126">
        <v>10000</v>
      </c>
      <c r="L543" s="126"/>
      <c r="M543" s="126"/>
      <c r="N543" s="322"/>
      <c r="O543" s="313"/>
      <c r="P543" s="255"/>
    </row>
    <row r="544" spans="1:18" s="81" customFormat="1" x14ac:dyDescent="0.2">
      <c r="A544" s="179">
        <v>1</v>
      </c>
      <c r="B544" s="172"/>
      <c r="C544" s="172"/>
      <c r="D544" s="172"/>
      <c r="E544" s="172" t="s">
        <v>91</v>
      </c>
      <c r="F544" s="172" t="s">
        <v>91</v>
      </c>
      <c r="G544" s="172" t="s">
        <v>91</v>
      </c>
      <c r="H544" s="173"/>
      <c r="I544" s="178" t="s">
        <v>563</v>
      </c>
      <c r="J544" s="175" t="s">
        <v>565</v>
      </c>
      <c r="K544" s="176">
        <f t="shared" ref="K544:M545" si="247">SUM(K545)</f>
        <v>50000</v>
      </c>
      <c r="L544" s="176">
        <f t="shared" si="247"/>
        <v>50000</v>
      </c>
      <c r="M544" s="176">
        <f t="shared" si="247"/>
        <v>50000</v>
      </c>
      <c r="N544" s="306">
        <f t="shared" ref="N544:O546" si="248">AVERAGE(L544/K544)*100</f>
        <v>100</v>
      </c>
      <c r="O544" s="307">
        <f t="shared" si="248"/>
        <v>100</v>
      </c>
      <c r="P544" s="257"/>
    </row>
    <row r="545" spans="1:16" s="108" customFormat="1" ht="25.5" x14ac:dyDescent="0.2">
      <c r="A545" s="168">
        <v>1</v>
      </c>
      <c r="B545" s="168"/>
      <c r="C545" s="168"/>
      <c r="D545" s="168"/>
      <c r="E545" s="168" t="s">
        <v>91</v>
      </c>
      <c r="F545" s="168" t="s">
        <v>91</v>
      </c>
      <c r="G545" s="168" t="s">
        <v>91</v>
      </c>
      <c r="H545" s="169" t="s">
        <v>163</v>
      </c>
      <c r="I545" s="169" t="s">
        <v>564</v>
      </c>
      <c r="J545" s="170" t="s">
        <v>594</v>
      </c>
      <c r="K545" s="171">
        <f t="shared" si="247"/>
        <v>50000</v>
      </c>
      <c r="L545" s="171">
        <f t="shared" si="247"/>
        <v>50000</v>
      </c>
      <c r="M545" s="171">
        <f t="shared" si="247"/>
        <v>50000</v>
      </c>
      <c r="N545" s="317">
        <f t="shared" si="248"/>
        <v>100</v>
      </c>
      <c r="O545" s="318">
        <f t="shared" si="248"/>
        <v>100</v>
      </c>
      <c r="P545" s="271"/>
    </row>
    <row r="546" spans="1:16" s="81" customFormat="1" x14ac:dyDescent="0.2">
      <c r="A546" s="115"/>
      <c r="B546" s="115"/>
      <c r="C546" s="115"/>
      <c r="D546" s="115"/>
      <c r="E546" s="115" t="s">
        <v>65</v>
      </c>
      <c r="F546" s="115" t="s">
        <v>65</v>
      </c>
      <c r="G546" s="115" t="s">
        <v>65</v>
      </c>
      <c r="H546" s="116"/>
      <c r="I546" s="125">
        <v>37</v>
      </c>
      <c r="J546" s="130" t="s">
        <v>51</v>
      </c>
      <c r="K546" s="126">
        <f>SUM(K547)</f>
        <v>50000</v>
      </c>
      <c r="L546" s="126">
        <v>50000</v>
      </c>
      <c r="M546" s="126">
        <v>50000</v>
      </c>
      <c r="N546" s="310">
        <f t="shared" si="248"/>
        <v>100</v>
      </c>
      <c r="O546" s="311">
        <f t="shared" si="248"/>
        <v>100</v>
      </c>
      <c r="P546" s="257"/>
    </row>
    <row r="547" spans="1:16" s="81" customFormat="1" x14ac:dyDescent="0.2">
      <c r="A547" s="115">
        <v>1</v>
      </c>
      <c r="B547" s="115"/>
      <c r="C547" s="115"/>
      <c r="D547" s="115"/>
      <c r="E547" s="115" t="s">
        <v>65</v>
      </c>
      <c r="F547" s="115" t="s">
        <v>65</v>
      </c>
      <c r="G547" s="115" t="s">
        <v>65</v>
      </c>
      <c r="H547" s="116"/>
      <c r="I547" s="125">
        <v>372</v>
      </c>
      <c r="J547" s="130" t="s">
        <v>52</v>
      </c>
      <c r="K547" s="117">
        <v>50000</v>
      </c>
      <c r="L547" s="117"/>
      <c r="M547" s="117"/>
      <c r="N547" s="314"/>
      <c r="O547" s="312"/>
      <c r="P547" s="257"/>
    </row>
    <row r="548" spans="1:16" s="81" customFormat="1" x14ac:dyDescent="0.2">
      <c r="A548" s="149"/>
      <c r="B548" s="149"/>
      <c r="C548" s="149"/>
      <c r="D548" s="149"/>
      <c r="E548" s="149"/>
      <c r="F548" s="149"/>
      <c r="G548" s="149"/>
      <c r="H548" s="150"/>
      <c r="I548" s="153" t="s">
        <v>432</v>
      </c>
      <c r="J548" s="152"/>
      <c r="K548" s="152">
        <f>SUM(K550)</f>
        <v>400000</v>
      </c>
      <c r="L548" s="152">
        <f t="shared" ref="L548:M548" si="249">SUM(L550)</f>
        <v>400000</v>
      </c>
      <c r="M548" s="152">
        <f t="shared" si="249"/>
        <v>400000</v>
      </c>
      <c r="N548" s="304">
        <f t="shared" ref="N548:O549" si="250">AVERAGE(L548/K548)*100</f>
        <v>100</v>
      </c>
      <c r="O548" s="305">
        <f t="shared" si="250"/>
        <v>100</v>
      </c>
      <c r="P548" s="257"/>
    </row>
    <row r="549" spans="1:16" s="81" customFormat="1" x14ac:dyDescent="0.2">
      <c r="A549" s="149"/>
      <c r="B549" s="149"/>
      <c r="C549" s="149"/>
      <c r="D549" s="149"/>
      <c r="E549" s="149"/>
      <c r="F549" s="149"/>
      <c r="G549" s="149"/>
      <c r="H549" s="181" t="s">
        <v>149</v>
      </c>
      <c r="I549" s="153" t="s">
        <v>312</v>
      </c>
      <c r="J549" s="152"/>
      <c r="K549" s="152">
        <f>SUM(K551)</f>
        <v>400000</v>
      </c>
      <c r="L549" s="152">
        <f t="shared" ref="L549:M549" si="251">SUM(L551)</f>
        <v>400000</v>
      </c>
      <c r="M549" s="152">
        <f t="shared" si="251"/>
        <v>400000</v>
      </c>
      <c r="N549" s="304">
        <f t="shared" si="250"/>
        <v>100</v>
      </c>
      <c r="O549" s="305">
        <f t="shared" si="250"/>
        <v>100</v>
      </c>
      <c r="P549" s="257"/>
    </row>
    <row r="550" spans="1:16" s="81" customFormat="1" x14ac:dyDescent="0.2">
      <c r="A550" s="179">
        <v>1</v>
      </c>
      <c r="B550" s="172"/>
      <c r="C550" s="172"/>
      <c r="D550" s="172"/>
      <c r="E550" s="172" t="s">
        <v>91</v>
      </c>
      <c r="F550" s="172" t="s">
        <v>91</v>
      </c>
      <c r="G550" s="172" t="s">
        <v>91</v>
      </c>
      <c r="H550" s="173"/>
      <c r="I550" s="178" t="s">
        <v>433</v>
      </c>
      <c r="J550" s="175" t="s">
        <v>434</v>
      </c>
      <c r="K550" s="176">
        <f t="shared" ref="K550:M551" si="252">SUM(K551)</f>
        <v>400000</v>
      </c>
      <c r="L550" s="176">
        <f t="shared" si="252"/>
        <v>400000</v>
      </c>
      <c r="M550" s="176">
        <f t="shared" si="252"/>
        <v>400000</v>
      </c>
      <c r="N550" s="306">
        <f t="shared" ref="N550:O552" si="253">AVERAGE(L550/K550)*100</f>
        <v>100</v>
      </c>
      <c r="O550" s="307">
        <f t="shared" si="253"/>
        <v>100</v>
      </c>
      <c r="P550" s="257"/>
    </row>
    <row r="551" spans="1:16" s="81" customFormat="1" x14ac:dyDescent="0.2">
      <c r="A551" s="154">
        <v>1</v>
      </c>
      <c r="B551" s="154"/>
      <c r="C551" s="154"/>
      <c r="D551" s="154"/>
      <c r="E551" s="154" t="s">
        <v>91</v>
      </c>
      <c r="F551" s="154" t="s">
        <v>91</v>
      </c>
      <c r="G551" s="154" t="s">
        <v>91</v>
      </c>
      <c r="H551" s="166" t="s">
        <v>587</v>
      </c>
      <c r="I551" s="166" t="s">
        <v>435</v>
      </c>
      <c r="J551" s="156" t="s">
        <v>436</v>
      </c>
      <c r="K551" s="157">
        <f t="shared" si="252"/>
        <v>400000</v>
      </c>
      <c r="L551" s="157">
        <f t="shared" si="252"/>
        <v>400000</v>
      </c>
      <c r="M551" s="157">
        <f t="shared" si="252"/>
        <v>400000</v>
      </c>
      <c r="N551" s="308">
        <f t="shared" si="253"/>
        <v>100</v>
      </c>
      <c r="O551" s="309">
        <f t="shared" si="253"/>
        <v>100</v>
      </c>
      <c r="P551" s="257"/>
    </row>
    <row r="552" spans="1:16" s="81" customFormat="1" x14ac:dyDescent="0.2">
      <c r="A552" s="115"/>
      <c r="B552" s="115"/>
      <c r="C552" s="115"/>
      <c r="D552" s="115"/>
      <c r="E552" s="115" t="s">
        <v>65</v>
      </c>
      <c r="F552" s="115" t="s">
        <v>65</v>
      </c>
      <c r="G552" s="115" t="s">
        <v>65</v>
      </c>
      <c r="H552" s="116"/>
      <c r="I552" s="125">
        <v>38</v>
      </c>
      <c r="J552" s="123" t="s">
        <v>53</v>
      </c>
      <c r="K552" s="117">
        <f>SUM(K553)</f>
        <v>400000</v>
      </c>
      <c r="L552" s="117">
        <v>400000</v>
      </c>
      <c r="M552" s="117">
        <v>400000</v>
      </c>
      <c r="N552" s="310">
        <f t="shared" si="253"/>
        <v>100</v>
      </c>
      <c r="O552" s="311">
        <f t="shared" si="253"/>
        <v>100</v>
      </c>
      <c r="P552" s="257"/>
    </row>
    <row r="553" spans="1:16" s="81" customFormat="1" x14ac:dyDescent="0.2">
      <c r="A553" s="115">
        <v>1</v>
      </c>
      <c r="B553" s="115"/>
      <c r="C553" s="115"/>
      <c r="D553" s="115"/>
      <c r="E553" s="115" t="s">
        <v>65</v>
      </c>
      <c r="F553" s="115" t="s">
        <v>65</v>
      </c>
      <c r="G553" s="115" t="s">
        <v>65</v>
      </c>
      <c r="H553" s="116"/>
      <c r="I553" s="125">
        <v>381</v>
      </c>
      <c r="J553" s="123" t="s">
        <v>54</v>
      </c>
      <c r="K553" s="117">
        <v>400000</v>
      </c>
      <c r="L553" s="117"/>
      <c r="M553" s="117"/>
      <c r="O553" s="300"/>
      <c r="P553" s="257"/>
    </row>
    <row r="554" spans="1:16" s="81" customFormat="1" x14ac:dyDescent="0.2">
      <c r="A554" s="115"/>
      <c r="B554" s="115"/>
      <c r="C554" s="115"/>
      <c r="D554" s="115"/>
      <c r="E554" s="115"/>
      <c r="F554" s="115"/>
      <c r="G554" s="115"/>
      <c r="H554" s="116"/>
      <c r="I554" s="125"/>
      <c r="J554" s="123"/>
      <c r="K554" s="225"/>
      <c r="O554" s="300"/>
      <c r="P554" s="257"/>
    </row>
    <row r="555" spans="1:16" x14ac:dyDescent="0.2">
      <c r="A555" s="62"/>
      <c r="B555" s="62"/>
      <c r="C555" s="62"/>
      <c r="D555" s="62"/>
      <c r="E555" s="62"/>
      <c r="F555" s="62"/>
      <c r="G555" s="62"/>
    </row>
    <row r="556" spans="1:16" x14ac:dyDescent="0.2">
      <c r="A556" s="63"/>
      <c r="B556" s="63"/>
      <c r="C556" s="63"/>
      <c r="D556" s="63"/>
      <c r="E556" s="63"/>
      <c r="F556" s="63"/>
      <c r="G556" s="63"/>
      <c r="H556" s="63"/>
      <c r="I556" s="58"/>
      <c r="J556" s="64"/>
      <c r="K556" s="221" t="s">
        <v>3</v>
      </c>
      <c r="L556" s="221" t="s">
        <v>536</v>
      </c>
      <c r="M556" s="221" t="s">
        <v>536</v>
      </c>
      <c r="N556" s="221" t="s">
        <v>4</v>
      </c>
      <c r="O556" s="301" t="s">
        <v>4</v>
      </c>
    </row>
    <row r="557" spans="1:16" x14ac:dyDescent="0.2">
      <c r="A557" s="63"/>
      <c r="B557" s="63"/>
      <c r="C557" s="63"/>
      <c r="D557" s="63"/>
      <c r="E557" s="63"/>
      <c r="F557" s="63"/>
      <c r="G557" s="63"/>
      <c r="H557" s="63"/>
      <c r="I557" s="58"/>
      <c r="J557" s="64"/>
      <c r="K557" s="221">
        <v>1</v>
      </c>
      <c r="L557" s="221">
        <v>2</v>
      </c>
      <c r="M557" s="221">
        <v>3</v>
      </c>
      <c r="N557" s="148" t="s">
        <v>540</v>
      </c>
      <c r="O557" s="298" t="s">
        <v>541</v>
      </c>
    </row>
    <row r="558" spans="1:16" x14ac:dyDescent="0.2">
      <c r="I558" s="50"/>
    </row>
    <row r="559" spans="1:16" x14ac:dyDescent="0.2">
      <c r="A559" s="127"/>
      <c r="B559" s="127"/>
      <c r="C559" s="127"/>
      <c r="D559" s="127"/>
      <c r="E559" s="127"/>
      <c r="F559" s="127"/>
      <c r="G559" s="127"/>
      <c r="H559" s="127"/>
      <c r="I559" s="127"/>
      <c r="J559" s="185" t="s">
        <v>575</v>
      </c>
      <c r="K559" s="186">
        <f>SUM(K13+K37+K58+K79+K154+K301)</f>
        <v>5867000</v>
      </c>
      <c r="L559" s="186">
        <f>SUM(L13+L37+L58+L79+L154+L301)</f>
        <v>4337000</v>
      </c>
      <c r="M559" s="186">
        <f>SUM(M13+M37+M58+M79+M154+M301)</f>
        <v>4645000</v>
      </c>
      <c r="N559" s="323">
        <f>AVERAGE(L559/K559)*100</f>
        <v>73.921936253621951</v>
      </c>
      <c r="O559" s="324">
        <f>AVERAGE(M559/L559)*100</f>
        <v>107.10168319114595</v>
      </c>
    </row>
    <row r="560" spans="1:16" x14ac:dyDescent="0.2">
      <c r="A560" s="127"/>
      <c r="B560" s="127"/>
      <c r="C560" s="127"/>
      <c r="D560" s="127"/>
      <c r="E560" s="127"/>
      <c r="F560" s="127"/>
      <c r="G560" s="127"/>
      <c r="H560" s="127"/>
      <c r="I560" s="127"/>
      <c r="J560" s="187" t="s">
        <v>171</v>
      </c>
      <c r="K560" s="186">
        <v>0</v>
      </c>
      <c r="L560" s="186">
        <v>0</v>
      </c>
      <c r="M560" s="186">
        <v>0</v>
      </c>
      <c r="N560" s="323">
        <v>0</v>
      </c>
      <c r="O560" s="324">
        <v>0</v>
      </c>
    </row>
    <row r="561" spans="1:15" x14ac:dyDescent="0.2">
      <c r="A561" s="127"/>
      <c r="B561" s="127"/>
      <c r="C561" s="127"/>
      <c r="D561" s="127"/>
      <c r="E561" s="127"/>
      <c r="F561" s="127"/>
      <c r="G561" s="127"/>
      <c r="H561" s="127"/>
      <c r="I561" s="127"/>
      <c r="J561" s="187" t="s">
        <v>107</v>
      </c>
      <c r="K561" s="186">
        <f>SUM(K485)</f>
        <v>725000</v>
      </c>
      <c r="L561" s="186">
        <f t="shared" ref="L561" si="254">SUM(L485)</f>
        <v>730000</v>
      </c>
      <c r="M561" s="186">
        <f t="shared" ref="M561" si="255">SUM(M485)</f>
        <v>730000</v>
      </c>
      <c r="N561" s="323">
        <f t="shared" ref="N561:O569" si="256">AVERAGE(L561/K561)*100</f>
        <v>100.68965517241379</v>
      </c>
      <c r="O561" s="324">
        <f t="shared" si="256"/>
        <v>100</v>
      </c>
    </row>
    <row r="562" spans="1:15" x14ac:dyDescent="0.2">
      <c r="A562" s="127"/>
      <c r="B562" s="127"/>
      <c r="C562" s="127"/>
      <c r="D562" s="127"/>
      <c r="E562" s="127"/>
      <c r="F562" s="127"/>
      <c r="G562" s="127"/>
      <c r="H562" s="127"/>
      <c r="I562" s="127"/>
      <c r="J562" s="187" t="s">
        <v>111</v>
      </c>
      <c r="K562" s="186">
        <f>SUM(K155+K302+K343+K500)</f>
        <v>7526000</v>
      </c>
      <c r="L562" s="186">
        <f>SUM(L155+L302+L343+L500)</f>
        <v>10035000</v>
      </c>
      <c r="M562" s="186">
        <f>SUM(M155+M302+M343+M500)</f>
        <v>8235000</v>
      </c>
      <c r="N562" s="323">
        <f t="shared" si="256"/>
        <v>133.33776242359818</v>
      </c>
      <c r="O562" s="324">
        <f t="shared" si="256"/>
        <v>82.062780269058294</v>
      </c>
    </row>
    <row r="563" spans="1:15" x14ac:dyDescent="0.2">
      <c r="A563" s="127"/>
      <c r="B563" s="127"/>
      <c r="C563" s="127"/>
      <c r="D563" s="127"/>
      <c r="E563" s="127"/>
      <c r="F563" s="127"/>
      <c r="G563" s="127"/>
      <c r="H563" s="127"/>
      <c r="I563" s="127"/>
      <c r="J563" s="185" t="s">
        <v>129</v>
      </c>
      <c r="K563" s="186">
        <f>SUM(K80)</f>
        <v>600000</v>
      </c>
      <c r="L563" s="186">
        <f>SUM(L80)</f>
        <v>230000</v>
      </c>
      <c r="M563" s="186">
        <f>SUM(M80)</f>
        <v>230000</v>
      </c>
      <c r="N563" s="323">
        <f t="shared" si="256"/>
        <v>38.333333333333336</v>
      </c>
      <c r="O563" s="324">
        <f t="shared" si="256"/>
        <v>100</v>
      </c>
    </row>
    <row r="564" spans="1:15" x14ac:dyDescent="0.2">
      <c r="A564" s="127"/>
      <c r="B564" s="127"/>
      <c r="C564" s="127"/>
      <c r="D564" s="127"/>
      <c r="E564" s="127"/>
      <c r="F564" s="127"/>
      <c r="G564" s="127"/>
      <c r="H564" s="127"/>
      <c r="I564" s="127"/>
      <c r="J564" s="187" t="s">
        <v>116</v>
      </c>
      <c r="K564" s="186">
        <f>SUM(K81+K156)</f>
        <v>6359000</v>
      </c>
      <c r="L564" s="186">
        <f>SUM(L81+L156)</f>
        <v>6135000</v>
      </c>
      <c r="M564" s="186">
        <f>SUM(M81+M156)</f>
        <v>5585000</v>
      </c>
      <c r="N564" s="323">
        <f t="shared" si="256"/>
        <v>96.477433558735655</v>
      </c>
      <c r="O564" s="324">
        <f t="shared" si="256"/>
        <v>91.035044824775881</v>
      </c>
    </row>
    <row r="565" spans="1:15" x14ac:dyDescent="0.2">
      <c r="A565" s="127"/>
      <c r="B565" s="127"/>
      <c r="C565" s="127"/>
      <c r="D565" s="127"/>
      <c r="E565" s="127"/>
      <c r="F565" s="127"/>
      <c r="G565" s="127"/>
      <c r="H565" s="127"/>
      <c r="I565" s="127"/>
      <c r="J565" s="187" t="s">
        <v>145</v>
      </c>
      <c r="K565" s="186">
        <f>SUM(K479)</f>
        <v>30000</v>
      </c>
      <c r="L565" s="186">
        <f t="shared" ref="L565" si="257">SUM(L479)</f>
        <v>30000</v>
      </c>
      <c r="M565" s="186">
        <f t="shared" ref="M565" si="258">SUM(M479)</f>
        <v>30000</v>
      </c>
      <c r="N565" s="323">
        <f t="shared" si="256"/>
        <v>100</v>
      </c>
      <c r="O565" s="324">
        <f t="shared" si="256"/>
        <v>100</v>
      </c>
    </row>
    <row r="566" spans="1:15" x14ac:dyDescent="0.2">
      <c r="A566" s="127"/>
      <c r="B566" s="127"/>
      <c r="C566" s="127"/>
      <c r="D566" s="127"/>
      <c r="E566" s="127"/>
      <c r="F566" s="127"/>
      <c r="G566" s="127"/>
      <c r="H566" s="127"/>
      <c r="I566" s="127"/>
      <c r="J566" s="187" t="s">
        <v>150</v>
      </c>
      <c r="K566" s="186">
        <f>SUM(K14+K38+K157+K344+K408+K549)</f>
        <v>3200250</v>
      </c>
      <c r="L566" s="186">
        <f>SUM(L14+L38+L157+L344+L408+L549)</f>
        <v>2707000</v>
      </c>
      <c r="M566" s="186">
        <f>SUM(M14+M38+M157+M344+M408+M549)</f>
        <v>2707000</v>
      </c>
      <c r="N566" s="323">
        <f t="shared" si="256"/>
        <v>84.587141629560193</v>
      </c>
      <c r="O566" s="324">
        <f t="shared" si="256"/>
        <v>100</v>
      </c>
    </row>
    <row r="567" spans="1:15" x14ac:dyDescent="0.2">
      <c r="A567" s="127"/>
      <c r="B567" s="127"/>
      <c r="C567" s="127"/>
      <c r="D567" s="127"/>
      <c r="E567" s="127"/>
      <c r="F567" s="127"/>
      <c r="G567" s="127"/>
      <c r="H567" s="127"/>
      <c r="I567" s="127"/>
      <c r="J567" s="185" t="s">
        <v>135</v>
      </c>
      <c r="K567" s="186">
        <f>SUM(K158+K430)</f>
        <v>13792634</v>
      </c>
      <c r="L567" s="186">
        <f>SUM(L158+L430)</f>
        <v>3102000</v>
      </c>
      <c r="M567" s="186">
        <f>SUM(M158+M430)</f>
        <v>3112000</v>
      </c>
      <c r="N567" s="323">
        <f t="shared" si="256"/>
        <v>22.490265456184801</v>
      </c>
      <c r="O567" s="324">
        <f t="shared" si="256"/>
        <v>100.3223726627982</v>
      </c>
    </row>
    <row r="568" spans="1:15" x14ac:dyDescent="0.2">
      <c r="A568" s="127"/>
      <c r="B568" s="127"/>
      <c r="C568" s="127"/>
      <c r="D568" s="127"/>
      <c r="E568" s="127"/>
      <c r="F568" s="127"/>
      <c r="G568" s="127"/>
      <c r="H568" s="127"/>
      <c r="I568" s="127"/>
      <c r="J568" s="185" t="s">
        <v>160</v>
      </c>
      <c r="K568" s="186">
        <f>SUM(K499)</f>
        <v>659000</v>
      </c>
      <c r="L568" s="186">
        <f t="shared" ref="L568" si="259">SUM(L499)</f>
        <v>659000</v>
      </c>
      <c r="M568" s="186">
        <f t="shared" ref="M568" si="260">SUM(M499)</f>
        <v>659000</v>
      </c>
      <c r="N568" s="323">
        <f t="shared" si="256"/>
        <v>100</v>
      </c>
      <c r="O568" s="324">
        <f t="shared" si="256"/>
        <v>100</v>
      </c>
    </row>
    <row r="569" spans="1:15" ht="13.5" x14ac:dyDescent="0.2">
      <c r="I569" s="50"/>
      <c r="K569" s="141">
        <f>SUM(K559:K568)</f>
        <v>38758884</v>
      </c>
      <c r="L569" s="141">
        <f>SUM(L559:L568)</f>
        <v>27965000</v>
      </c>
      <c r="M569" s="141">
        <f>SUM(M559:M568)</f>
        <v>25933000</v>
      </c>
      <c r="N569" s="302">
        <f t="shared" si="256"/>
        <v>72.15120022547606</v>
      </c>
      <c r="O569" s="303">
        <f t="shared" si="256"/>
        <v>92.733774360808155</v>
      </c>
    </row>
    <row r="570" spans="1:15" ht="13.5" x14ac:dyDescent="0.2">
      <c r="I570" s="50"/>
      <c r="K570" s="141"/>
    </row>
    <row r="571" spans="1:15" x14ac:dyDescent="0.2">
      <c r="H571" s="51"/>
      <c r="I571" s="66" t="s">
        <v>20</v>
      </c>
      <c r="J571" s="67"/>
    </row>
    <row r="572" spans="1:15" x14ac:dyDescent="0.2">
      <c r="A572" s="68"/>
      <c r="B572" s="68"/>
      <c r="C572" s="68"/>
      <c r="D572" s="68"/>
      <c r="H572" s="51"/>
      <c r="I572" s="188">
        <v>1</v>
      </c>
      <c r="J572" s="49" t="s">
        <v>69</v>
      </c>
    </row>
    <row r="573" spans="1:15" x14ac:dyDescent="0.2">
      <c r="A573" s="69"/>
      <c r="B573" s="69"/>
      <c r="C573" s="69"/>
      <c r="D573" s="69"/>
      <c r="H573" s="51"/>
      <c r="I573" s="188">
        <v>2</v>
      </c>
      <c r="J573" s="49" t="s">
        <v>70</v>
      </c>
    </row>
    <row r="574" spans="1:15" x14ac:dyDescent="0.2">
      <c r="A574" s="69"/>
      <c r="B574" s="69"/>
      <c r="C574" s="69"/>
      <c r="D574" s="69"/>
      <c r="H574" s="51"/>
      <c r="I574" s="188">
        <v>3</v>
      </c>
      <c r="J574" s="49" t="s">
        <v>71</v>
      </c>
    </row>
    <row r="575" spans="1:15" x14ac:dyDescent="0.2">
      <c r="A575" s="69"/>
      <c r="B575" s="69"/>
      <c r="C575" s="69"/>
      <c r="D575" s="69"/>
      <c r="H575" s="51"/>
      <c r="I575" s="188">
        <v>4</v>
      </c>
      <c r="J575" s="49" t="s">
        <v>72</v>
      </c>
    </row>
    <row r="576" spans="1:15" x14ac:dyDescent="0.2">
      <c r="A576" s="69"/>
      <c r="B576" s="69"/>
      <c r="C576" s="69"/>
      <c r="D576" s="69"/>
      <c r="H576" s="51"/>
      <c r="I576" s="188">
        <v>5</v>
      </c>
      <c r="J576" s="49" t="s">
        <v>73</v>
      </c>
    </row>
    <row r="577" spans="1:15" x14ac:dyDescent="0.2">
      <c r="A577" s="69"/>
      <c r="B577" s="69"/>
      <c r="C577" s="69"/>
      <c r="D577" s="69"/>
      <c r="H577" s="51"/>
      <c r="I577" s="188">
        <v>6</v>
      </c>
      <c r="J577" s="49" t="s">
        <v>74</v>
      </c>
    </row>
    <row r="578" spans="1:15" x14ac:dyDescent="0.2">
      <c r="A578" s="69"/>
      <c r="B578" s="69"/>
      <c r="C578" s="69"/>
      <c r="D578" s="69"/>
      <c r="H578" s="51"/>
      <c r="I578" s="188">
        <v>7</v>
      </c>
      <c r="J578" s="49" t="s">
        <v>75</v>
      </c>
    </row>
    <row r="579" spans="1:15" ht="9.75" customHeight="1" x14ac:dyDescent="0.2"/>
    <row r="580" spans="1:15" ht="12.75" customHeight="1" x14ac:dyDescent="0.2">
      <c r="A580" s="341" t="s">
        <v>172</v>
      </c>
      <c r="B580" s="341"/>
      <c r="C580" s="341"/>
      <c r="D580" s="341"/>
      <c r="E580" s="341"/>
      <c r="F580" s="341"/>
      <c r="G580" s="341"/>
      <c r="H580" s="341"/>
      <c r="I580" s="341"/>
      <c r="J580" s="341"/>
      <c r="K580" s="341"/>
      <c r="L580" s="341"/>
      <c r="M580" s="341"/>
      <c r="N580" s="341"/>
      <c r="O580" s="341"/>
    </row>
    <row r="581" spans="1:15" ht="6.75" customHeight="1" x14ac:dyDescent="0.2"/>
    <row r="582" spans="1:15" ht="32.25" customHeight="1" x14ac:dyDescent="0.2">
      <c r="E582" s="354" t="s">
        <v>607</v>
      </c>
      <c r="F582" s="354"/>
      <c r="G582" s="354"/>
      <c r="H582" s="354"/>
      <c r="I582" s="354"/>
      <c r="J582" s="354"/>
      <c r="K582" s="354"/>
      <c r="L582" s="354"/>
      <c r="M582" s="354"/>
      <c r="N582" s="354"/>
      <c r="O582" s="354"/>
    </row>
    <row r="583" spans="1:15" ht="14.25" x14ac:dyDescent="0.2">
      <c r="E583" s="70"/>
    </row>
    <row r="584" spans="1:15" ht="15" customHeight="1" x14ac:dyDescent="0.2">
      <c r="E584" s="70"/>
      <c r="K584" s="355" t="s">
        <v>173</v>
      </c>
      <c r="L584" s="355"/>
      <c r="M584" s="355"/>
      <c r="N584" s="355"/>
      <c r="O584" s="355"/>
    </row>
    <row r="585" spans="1:15" ht="15" x14ac:dyDescent="0.2">
      <c r="E585" s="70"/>
      <c r="K585" s="356" t="s">
        <v>480</v>
      </c>
      <c r="L585" s="356"/>
      <c r="M585" s="356"/>
      <c r="N585" s="356"/>
      <c r="O585" s="356"/>
    </row>
    <row r="586" spans="1:15" x14ac:dyDescent="0.2">
      <c r="A586" s="51"/>
      <c r="B586" s="51"/>
      <c r="C586" s="51"/>
      <c r="D586" s="51"/>
      <c r="E586" s="51"/>
      <c r="F586" s="51"/>
      <c r="G586" s="51"/>
      <c r="H586" s="51"/>
    </row>
    <row r="587" spans="1:15" ht="15" x14ac:dyDescent="0.2">
      <c r="A587" s="51"/>
      <c r="B587" s="51"/>
      <c r="C587" s="51"/>
      <c r="D587" s="51"/>
      <c r="E587" s="51"/>
      <c r="F587" s="51"/>
      <c r="G587" s="51"/>
      <c r="H587" s="51"/>
      <c r="I587" s="348" t="s">
        <v>606</v>
      </c>
      <c r="J587" s="348"/>
    </row>
    <row r="588" spans="1:15" ht="15" x14ac:dyDescent="0.2">
      <c r="A588" s="51"/>
      <c r="B588" s="51"/>
      <c r="C588" s="51"/>
      <c r="D588" s="51"/>
      <c r="E588" s="51"/>
      <c r="F588" s="51"/>
      <c r="G588" s="51"/>
      <c r="H588" s="51"/>
      <c r="I588" s="348" t="s">
        <v>608</v>
      </c>
      <c r="J588" s="348"/>
    </row>
    <row r="589" spans="1:15" ht="15" x14ac:dyDescent="0.2">
      <c r="A589" s="51"/>
      <c r="B589" s="51"/>
      <c r="C589" s="51"/>
      <c r="D589" s="51"/>
      <c r="E589" s="51"/>
      <c r="F589" s="51"/>
      <c r="G589" s="51"/>
      <c r="H589" s="51"/>
      <c r="I589" s="348" t="s">
        <v>605</v>
      </c>
      <c r="J589" s="348"/>
    </row>
  </sheetData>
  <mergeCells count="12">
    <mergeCell ref="I589:J589"/>
    <mergeCell ref="A2:O2"/>
    <mergeCell ref="C3:O3"/>
    <mergeCell ref="A7:G7"/>
    <mergeCell ref="A8:G8"/>
    <mergeCell ref="H8:H9"/>
    <mergeCell ref="A580:O580"/>
    <mergeCell ref="E582:O582"/>
    <mergeCell ref="K584:O584"/>
    <mergeCell ref="K585:O585"/>
    <mergeCell ref="I587:J587"/>
    <mergeCell ref="I588:J588"/>
  </mergeCells>
  <pageMargins left="0.19685039370078741" right="0.19685039370078741" top="0.19685039370078741" bottom="0.19685039370078741" header="0.51181102362204722" footer="0.19685039370078741"/>
  <pageSetup paperSize="9" scale="91" fitToHeight="0" orientation="landscape" r:id="rId1"/>
  <headerFooter alignWithMargins="0">
    <oddFooter>&amp;R&amp;P</oddFooter>
  </headerFooter>
  <rowBreaks count="15" manualBreakCount="15">
    <brk id="43" max="14" man="1"/>
    <brk id="55" max="14" man="1"/>
    <brk id="76" max="14" man="1"/>
    <brk id="121" max="14" man="1"/>
    <brk id="166" max="14" man="1"/>
    <brk id="208" max="14" man="1"/>
    <brk id="249" max="14" man="1"/>
    <brk id="294" max="14" man="1"/>
    <brk id="298" max="14" man="1"/>
    <brk id="337" max="14" man="1"/>
    <brk id="379" max="14" man="1"/>
    <brk id="426" max="14" man="1"/>
    <brk id="467" max="14" man="1"/>
    <brk id="512" max="14" man="1"/>
    <brk id="553" max="14" man="1"/>
  </rowBreaks>
  <ignoredErrors>
    <ignoredError sqref="H462 H465 H468 H4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Opći dio </vt:lpstr>
      <vt:lpstr>Posebni dio </vt:lpstr>
      <vt:lpstr>'Opći dio '!Ispis_naslova</vt:lpstr>
      <vt:lpstr>'Posebni dio '!Ispis_naslova</vt:lpstr>
      <vt:lpstr>'Opći dio '!Podrucje_ispisa</vt:lpstr>
      <vt:lpstr>'Posebni dio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Maja Poje</cp:lastModifiedBy>
  <cp:lastPrinted>2018-11-15T13:02:30Z</cp:lastPrinted>
  <dcterms:created xsi:type="dcterms:W3CDTF">2017-09-14T13:51:42Z</dcterms:created>
  <dcterms:modified xsi:type="dcterms:W3CDTF">2018-12-20T07:27:16Z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