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osavjetnica\Desktop\DOKUMENTI 2019\GRADSKO VIJEĆE\19. SJEDNICA 19.12.2019\ZA OBJAVU\Proračun 2020\"/>
    </mc:Choice>
  </mc:AlternateContent>
  <bookViews>
    <workbookView xWindow="0" yWindow="0" windowWidth="28755" windowHeight="11760" activeTab="1"/>
  </bookViews>
  <sheets>
    <sheet name="Opći dio " sheetId="1" r:id="rId1"/>
    <sheet name="Posebni dio 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'Opći dio '!$A$45:$M$136</definedName>
    <definedName name="_xlnm._FilterDatabase" localSheetId="1" hidden="1">'Posebni dio '!$A$10:$J$587</definedName>
    <definedName name="a">[1]NOVMIR3!$U$71:$Y$134</definedName>
    <definedName name="b">[1]NOVMIR3!$A$3:$A$43</definedName>
    <definedName name="BEx00775DQ2JG7XO82H2QROMSXVH" localSheetId="1" hidden="1">#REF!</definedName>
    <definedName name="BEx00775DQ2JG7XO82H2QROMSXVH" hidden="1">#REF!</definedName>
    <definedName name="BEx009W98B7PZBFAE89KM0RRWMFD" localSheetId="1" hidden="1">#REF!</definedName>
    <definedName name="BEx009W98B7PZBFAE89KM0RRWMFD" hidden="1">#REF!</definedName>
    <definedName name="BEx00BE8LZQJ7YE6TWSO2NB43IF7" localSheetId="1" hidden="1">#REF!</definedName>
    <definedName name="BEx00BE8LZQJ7YE6TWSO2NB43IF7" hidden="1">#REF!</definedName>
    <definedName name="BEx00S69VJH3S5NU0JXPOHT9M1ZG" localSheetId="1" hidden="1">#REF!</definedName>
    <definedName name="BEx00S69VJH3S5NU0JXPOHT9M1ZG" hidden="1">#REF!</definedName>
    <definedName name="BEx00ZD99I4MRZCIFP7OBUA5T94M" localSheetId="1" hidden="1">#REF!</definedName>
    <definedName name="BEx00ZD99I4MRZCIFP7OBUA5T94M" hidden="1">#REF!</definedName>
    <definedName name="BEx010F2ILN0YUCUMZCM9Z3A0HSK" localSheetId="1" hidden="1">#REF!</definedName>
    <definedName name="BEx010F2ILN0YUCUMZCM9Z3A0HSK" hidden="1">#REF!</definedName>
    <definedName name="BEx01BCTC0EGN36IDP6731IHS1NR" localSheetId="1" hidden="1">#REF!</definedName>
    <definedName name="BEx01BCTC0EGN36IDP6731IHS1NR" hidden="1">#REF!</definedName>
    <definedName name="BEx01EY9PMHTQOGNEBXNJ4L6KR3V" localSheetId="1" hidden="1">#REF!</definedName>
    <definedName name="BEx01EY9PMHTQOGNEBXNJ4L6KR3V" hidden="1">#REF!</definedName>
    <definedName name="BEx01PFX92X3TADAC3Z7XVS4PSIQ" localSheetId="1" hidden="1">#REF!</definedName>
    <definedName name="BEx01PFX92X3TADAC3Z7XVS4PSIQ" hidden="1">#REF!</definedName>
    <definedName name="BEx01V4XF4GKNRSKY3C3714BF1I9" localSheetId="1" hidden="1">#REF!</definedName>
    <definedName name="BEx01V4XF4GKNRSKY3C3714BF1I9" hidden="1">#REF!</definedName>
    <definedName name="BEx024FEU583GZO6O6PEZPWBH8K9" localSheetId="1" hidden="1">#REF!</definedName>
    <definedName name="BEx024FEU583GZO6O6PEZPWBH8K9" hidden="1">#REF!</definedName>
    <definedName name="BEx02Q0ACNPRXYKVFRXD326KUHO6" localSheetId="1" hidden="1">#REF!</definedName>
    <definedName name="BEx02Q0ACNPRXYKVFRXD326KUHO6" hidden="1">#REF!</definedName>
    <definedName name="BEx1EX77626ZWG2VT9PXHYPCPDJE" localSheetId="1" hidden="1">#REF!</definedName>
    <definedName name="BEx1EX77626ZWG2VT9PXHYPCPDJE" hidden="1">#REF!</definedName>
    <definedName name="BEx1J9N7XKIR6VW0J29GTC4TZEGL" localSheetId="1" hidden="1">#REF!</definedName>
    <definedName name="BEx1J9N7XKIR6VW0J29GTC4TZEGL" hidden="1">#REF!</definedName>
    <definedName name="BEx1JIXPTVH628TZ44UBNWWJ5CA7" localSheetId="1" hidden="1">#REF!</definedName>
    <definedName name="BEx1JIXPTVH628TZ44UBNWWJ5CA7" hidden="1">#REF!</definedName>
    <definedName name="BEx1JYYWIUIWPUJ9OXQJXCC202XR" localSheetId="1" hidden="1">#REF!</definedName>
    <definedName name="BEx1JYYWIUIWPUJ9OXQJXCC202XR" hidden="1">#REF!</definedName>
    <definedName name="BEx1KQZNXL2RWME5FVRVQX1OGFVX" localSheetId="1" hidden="1">#REF!</definedName>
    <definedName name="BEx1KQZNXL2RWME5FVRVQX1OGFVX" hidden="1">#REF!</definedName>
    <definedName name="BEx1MAVSPOTX5BWS749ZCTRNWWOW" localSheetId="1" hidden="1">#REF!</definedName>
    <definedName name="BEx1MAVSPOTX5BWS749ZCTRNWWOW" hidden="1">#REF!</definedName>
    <definedName name="BEx1O2Q26KNAYDJGVGXLKWV289HV" localSheetId="1" hidden="1">#REF!</definedName>
    <definedName name="BEx1O2Q26KNAYDJGVGXLKWV289HV" hidden="1">#REF!</definedName>
    <definedName name="BEx1OOQYAT6VPE1NRT9G6NRHE5LW" localSheetId="1" hidden="1">#REF!</definedName>
    <definedName name="BEx1OOQYAT6VPE1NRT9G6NRHE5LW" hidden="1">#REF!</definedName>
    <definedName name="BEx1PKYT6CPC924667C3Q0V946Q5" localSheetId="1" hidden="1">#REF!</definedName>
    <definedName name="BEx1PKYT6CPC924667C3Q0V946Q5" hidden="1">#REF!</definedName>
    <definedName name="BEx1SM7K0SJ115CGGA23TPFBJ6S0" localSheetId="1" hidden="1">#REF!</definedName>
    <definedName name="BEx1SM7K0SJ115CGGA23TPFBJ6S0" hidden="1">#REF!</definedName>
    <definedName name="BEx1TOV8IMGQ4RPXNOZX2J4JHZFU" localSheetId="1" hidden="1">#REF!</definedName>
    <definedName name="BEx1TOV8IMGQ4RPXNOZX2J4JHZFU" hidden="1">#REF!</definedName>
    <definedName name="BEx1UXZ5KQJ6XTTTHBMRQQLF70B5" localSheetId="1" hidden="1">#REF!</definedName>
    <definedName name="BEx1UXZ5KQJ6XTTTHBMRQQLF70B5" hidden="1">#REF!</definedName>
    <definedName name="BEx1VINH2P14JO1UCOP8UQ5Q7H2D" localSheetId="1" hidden="1">#REF!</definedName>
    <definedName name="BEx1VINH2P14JO1UCOP8UQ5Q7H2D" hidden="1">#REF!</definedName>
    <definedName name="BEx1VYDUI7IRFC205T8LM1SX59LT" localSheetId="1" hidden="1">#REF!</definedName>
    <definedName name="BEx1VYDUI7IRFC205T8LM1SX59LT" hidden="1">#REF!</definedName>
    <definedName name="BEx1WCRRE2JKAEYQJTYSNZW95HF5" localSheetId="1" hidden="1">#REF!</definedName>
    <definedName name="BEx1WCRRE2JKAEYQJTYSNZW95HF5" hidden="1">#REF!</definedName>
    <definedName name="BEx1X0LMOMJBZ7Z5KCFZ9TVV6FSZ" localSheetId="1" hidden="1">#REF!</definedName>
    <definedName name="BEx1X0LMOMJBZ7Z5KCFZ9TVV6FSZ" hidden="1">#REF!</definedName>
    <definedName name="BEx1XDMVP2GKNREY4YQ545L46MSA" localSheetId="1" hidden="1">#REF!</definedName>
    <definedName name="BEx1XDMVP2GKNREY4YQ545L46MSA" hidden="1">#REF!</definedName>
    <definedName name="BEx3BVULBZGBPD0HSWGJK5VJFA4I" localSheetId="1" hidden="1">#REF!</definedName>
    <definedName name="BEx3BVULBZGBPD0HSWGJK5VJFA4I" hidden="1">#REF!</definedName>
    <definedName name="BEx3CGODYY7WQ0PE0WHQVTKGYI72" localSheetId="1" hidden="1">#REF!</definedName>
    <definedName name="BEx3CGODYY7WQ0PE0WHQVTKGYI72" hidden="1">#REF!</definedName>
    <definedName name="BEx3DWTRC18J21Z1NHMQIVOXN31H" localSheetId="1" hidden="1">#REF!</definedName>
    <definedName name="BEx3DWTRC18J21Z1NHMQIVOXN31H" hidden="1">#REF!</definedName>
    <definedName name="BEx3E1RPNNJUXSFI6RY1NABYTRWC" localSheetId="1" hidden="1">#REF!</definedName>
    <definedName name="BEx3E1RPNNJUXSFI6RY1NABYTRWC" hidden="1">#REF!</definedName>
    <definedName name="BEx3E69L2RHTYAB16JOM4E13X5DE" localSheetId="1" hidden="1">#REF!</definedName>
    <definedName name="BEx3E69L2RHTYAB16JOM4E13X5DE" hidden="1">#REF!</definedName>
    <definedName name="BEx3EMLNHKOJ6IEPGDAKVWLBDVNZ" localSheetId="1" hidden="1">#REF!</definedName>
    <definedName name="BEx3EMLNHKOJ6IEPGDAKVWLBDVNZ" hidden="1">#REF!</definedName>
    <definedName name="BEx3FERR16X5GSOZSEPOAPI0LN3N" localSheetId="1" hidden="1">#REF!</definedName>
    <definedName name="BEx3FERR16X5GSOZSEPOAPI0LN3N" hidden="1">#REF!</definedName>
    <definedName name="BEx3G61NANPDJE425AUYFOBUGMPD" localSheetId="1" hidden="1">#REF!</definedName>
    <definedName name="BEx3G61NANPDJE425AUYFOBUGMPD" hidden="1">#REF!</definedName>
    <definedName name="BEx3HQU64EU8MQAYVE5D7N431X1Q" localSheetId="1" hidden="1">#REF!</definedName>
    <definedName name="BEx3HQU64EU8MQAYVE5D7N431X1Q" hidden="1">#REF!</definedName>
    <definedName name="BEx3IP5IGJ175DUUV7W1H1QK3G7F" localSheetId="1" hidden="1">#REF!</definedName>
    <definedName name="BEx3IP5IGJ175DUUV7W1H1QK3G7F" hidden="1">#REF!</definedName>
    <definedName name="BEx3IXP3WMB2ZH6KCW4MZ0C0YI8P" localSheetId="1" hidden="1">#REF!</definedName>
    <definedName name="BEx3IXP3WMB2ZH6KCW4MZ0C0YI8P" hidden="1">#REF!</definedName>
    <definedName name="BEx3IZN5SXY0M67KUTLZLJY4PNPI" localSheetId="1" hidden="1">#REF!</definedName>
    <definedName name="BEx3IZN5SXY0M67KUTLZLJY4PNPI" hidden="1">#REF!</definedName>
    <definedName name="BEx3JVPHD66R1K527Z4VPFCWMH72" localSheetId="1" hidden="1">[2]osnovni!#REF!</definedName>
    <definedName name="BEx3JVPHD66R1K527Z4VPFCWMH72" hidden="1">[2]osnovni!#REF!</definedName>
    <definedName name="BEx3K9CIDIN43VW201SO1GH1JZRI" localSheetId="1" hidden="1">#REF!</definedName>
    <definedName name="BEx3K9CIDIN43VW201SO1GH1JZRI" hidden="1">#REF!</definedName>
    <definedName name="BEx3LSN3S00T8A5EAQTRGY9J31C0" localSheetId="1" hidden="1">#REF!</definedName>
    <definedName name="BEx3LSN3S00T8A5EAQTRGY9J31C0" hidden="1">#REF!</definedName>
    <definedName name="BEx3NI2TCIES1GZONCERWUWAD48G" localSheetId="1" hidden="1">#REF!</definedName>
    <definedName name="BEx3NI2TCIES1GZONCERWUWAD48G" hidden="1">#REF!</definedName>
    <definedName name="BEx3OS2WXW2F45AVVWIT9F6IOSLF" localSheetId="1" hidden="1">#REF!</definedName>
    <definedName name="BEx3OS2WXW2F45AVVWIT9F6IOSLF" hidden="1">#REF!</definedName>
    <definedName name="BEx3OXH4FLI5UMMLO4IM1GRFZ5AL" localSheetId="1" hidden="1">#REF!</definedName>
    <definedName name="BEx3OXH4FLI5UMMLO4IM1GRFZ5AL" hidden="1">#REF!</definedName>
    <definedName name="BEx3PB45IAGTPSN6O4INW0WGOHXB" localSheetId="1" hidden="1">#REF!</definedName>
    <definedName name="BEx3PB45IAGTPSN6O4INW0WGOHXB" hidden="1">#REF!</definedName>
    <definedName name="BEx3PVXZWEUYXZSUAT499E6ZXQNT" localSheetId="1" hidden="1">#REF!</definedName>
    <definedName name="BEx3PVXZWEUYXZSUAT499E6ZXQNT" hidden="1">#REF!</definedName>
    <definedName name="BEx3Q3VSX8LAYP9QLNH82YA4EOMD" localSheetId="1" hidden="1">#REF!</definedName>
    <definedName name="BEx3Q3VSX8LAYP9QLNH82YA4EOMD" hidden="1">#REF!</definedName>
    <definedName name="BEx3R4018GAUUD7HDPQ4HAHKEYYM" localSheetId="1" hidden="1">[2]osnovni!#REF!</definedName>
    <definedName name="BEx3R4018GAUUD7HDPQ4HAHKEYYM" hidden="1">[2]osnovni!#REF!</definedName>
    <definedName name="BEx3RT0VBW13EDUY0RZWXMWOQDWL" localSheetId="1" hidden="1">#REF!</definedName>
    <definedName name="BEx3RT0VBW13EDUY0RZWXMWOQDWL" hidden="1">#REF!</definedName>
    <definedName name="BEx3RT0W7OJBCNTKAKX7RECWSVW0" localSheetId="1" hidden="1">#REF!</definedName>
    <definedName name="BEx3RT0W7OJBCNTKAKX7RECWSVW0" hidden="1">#REF!</definedName>
    <definedName name="BEx3SSE31HNEHTFUBLDSLGDVDY4D" localSheetId="1" hidden="1">#REF!</definedName>
    <definedName name="BEx3SSE31HNEHTFUBLDSLGDVDY4D" hidden="1">#REF!</definedName>
    <definedName name="BEx3T9X7NFWWCB01DGS1S8FU0188" localSheetId="1" hidden="1">#REF!</definedName>
    <definedName name="BEx3T9X7NFWWCB01DGS1S8FU0188" hidden="1">#REF!</definedName>
    <definedName name="BEx3TZJMAYJIUNPPCZL7U8ZUJ9HI" localSheetId="1" hidden="1">#REF!</definedName>
    <definedName name="BEx3TZJMAYJIUNPPCZL7U8ZUJ9HI" hidden="1">#REF!</definedName>
    <definedName name="BEx3UWT9AMQ65HS8OK6ZAXVNFM3U" localSheetId="1" hidden="1">#REF!</definedName>
    <definedName name="BEx3UWT9AMQ65HS8OK6ZAXVNFM3U" hidden="1">#REF!</definedName>
    <definedName name="BEx3V1WOEVT2K2IVOR1CJBS7LDXB" localSheetId="1" hidden="1">#REF!</definedName>
    <definedName name="BEx3V1WOEVT2K2IVOR1CJBS7LDXB" hidden="1">#REF!</definedName>
    <definedName name="BEx3VMVYFE1SH08LJ0S4QKIE1AD8" localSheetId="1" hidden="1">#REF!</definedName>
    <definedName name="BEx3VMVYFE1SH08LJ0S4QKIE1AD8" hidden="1">#REF!</definedName>
    <definedName name="BEx56TIL68UEA3YIU6OEYHUGMP44" localSheetId="1" hidden="1">#REF!</definedName>
    <definedName name="BEx56TIL68UEA3YIU6OEYHUGMP44" hidden="1">#REF!</definedName>
    <definedName name="BEx59O0MNQVQ9ME5JHO1M6Z35D19" localSheetId="1" hidden="1">#REF!</definedName>
    <definedName name="BEx59O0MNQVQ9ME5JHO1M6Z35D19" hidden="1">#REF!</definedName>
    <definedName name="BEx5BTSBKI07HSRZP5TZ0INVEYEO" localSheetId="1" hidden="1">#REF!</definedName>
    <definedName name="BEx5BTSBKI07HSRZP5TZ0INVEYEO" hidden="1">#REF!</definedName>
    <definedName name="BEx5BVQJ3S4ZUUH7IY7IBRB7CSVS" localSheetId="1" hidden="1">#REF!</definedName>
    <definedName name="BEx5BVQJ3S4ZUUH7IY7IBRB7CSVS" hidden="1">#REF!</definedName>
    <definedName name="BEx5C5H4QW81EH4LRRZY9TL0DBQ2" localSheetId="1" hidden="1">#REF!</definedName>
    <definedName name="BEx5C5H4QW81EH4LRRZY9TL0DBQ2" hidden="1">#REF!</definedName>
    <definedName name="BEx5CQWNQG3LM6NJ8ME4VJES4WBU" localSheetId="1" hidden="1">#REF!</definedName>
    <definedName name="BEx5CQWNQG3LM6NJ8ME4VJES4WBU" hidden="1">#REF!</definedName>
    <definedName name="BEx5DNVCN5AJV51BDT9BNLQSJ7F5" localSheetId="1" hidden="1">#REF!</definedName>
    <definedName name="BEx5DNVCN5AJV51BDT9BNLQSJ7F5" hidden="1">#REF!</definedName>
    <definedName name="BEx5EOQHKRG1D2PVY4814H3BJT1A" localSheetId="1" hidden="1">#REF!</definedName>
    <definedName name="BEx5EOQHKRG1D2PVY4814H3BJT1A" hidden="1">#REF!</definedName>
    <definedName name="BEx5GXSZWB6UJ0BYJPQJGZ8FZH6D" localSheetId="1" hidden="1">[2]osnovni!#REF!</definedName>
    <definedName name="BEx5GXSZWB6UJ0BYJPQJGZ8FZH6D" hidden="1">[2]osnovni!#REF!</definedName>
    <definedName name="BEx5H2G6A1UJL4YT3ZZKS1ELUKHG" localSheetId="1" hidden="1">#REF!</definedName>
    <definedName name="BEx5H2G6A1UJL4YT3ZZKS1ELUKHG" hidden="1">#REF!</definedName>
    <definedName name="BEx5HZF1NKXN18BV5D8TG9T0B1GJ" localSheetId="1" hidden="1">#REF!</definedName>
    <definedName name="BEx5HZF1NKXN18BV5D8TG9T0B1GJ" hidden="1">#REF!</definedName>
    <definedName name="BEx5IAI8OHYA6808JPKMRPGMSXT0" localSheetId="1" hidden="1">#REF!</definedName>
    <definedName name="BEx5IAI8OHYA6808JPKMRPGMSXT0" hidden="1">#REF!</definedName>
    <definedName name="BEx5INE6SVB4NA3QTG2Z2VT5KUL9" localSheetId="1" hidden="1">#REF!</definedName>
    <definedName name="BEx5INE6SVB4NA3QTG2Z2VT5KUL9" hidden="1">#REF!</definedName>
    <definedName name="BEx5JVQXIKHOBY3YK2ZB1EOSYYQ1" localSheetId="1" hidden="1">#REF!</definedName>
    <definedName name="BEx5JVQXIKHOBY3YK2ZB1EOSYYQ1" hidden="1">#REF!</definedName>
    <definedName name="BEx5KNGUJQE8T7HQUEVG5SXVHD78" localSheetId="1" hidden="1">#REF!</definedName>
    <definedName name="BEx5KNGUJQE8T7HQUEVG5SXVHD78" hidden="1">#REF!</definedName>
    <definedName name="BEx5LFXV5742DBKB7HFVY58WXMHP" localSheetId="1" hidden="1">[2]osnovni!#REF!</definedName>
    <definedName name="BEx5LFXV5742DBKB7HFVY58WXMHP" hidden="1">[2]osnovni!#REF!</definedName>
    <definedName name="BEx5M1O0V8VN3F4NTO2G35FJAD9Q" localSheetId="1" hidden="1">#REF!</definedName>
    <definedName name="BEx5M1O0V8VN3F4NTO2G35FJAD9Q" hidden="1">#REF!</definedName>
    <definedName name="BEx5MIG9BFVTW41REZ1Q9MHK9PCD" localSheetId="1" hidden="1">#REF!</definedName>
    <definedName name="BEx5MIG9BFVTW41REZ1Q9MHK9PCD" hidden="1">#REF!</definedName>
    <definedName name="BEx5MUFUJ4NNKJQ266N43D12ET3U" localSheetId="1" hidden="1">#REF!</definedName>
    <definedName name="BEx5MUFUJ4NNKJQ266N43D12ET3U" hidden="1">#REF!</definedName>
    <definedName name="BEx5MVHJ2RMVXQLIDTW9YFT5NNMQ" localSheetId="1" hidden="1">#REF!</definedName>
    <definedName name="BEx5MVHJ2RMVXQLIDTW9YFT5NNMQ" hidden="1">#REF!</definedName>
    <definedName name="BEx5N8TQ8YF68QBTK3DKRAB7FP5X" localSheetId="1" hidden="1">#REF!</definedName>
    <definedName name="BEx5N8TQ8YF68QBTK3DKRAB7FP5X" hidden="1">#REF!</definedName>
    <definedName name="BEx5Q2Q28DT5VKWFZSLD3HJ3QVG8" localSheetId="1" hidden="1">#REF!</definedName>
    <definedName name="BEx5Q2Q28DT5VKWFZSLD3HJ3QVG8" hidden="1">#REF!</definedName>
    <definedName name="BEx747WCFQFL9GRBKLUIKZGF77G0" localSheetId="1" hidden="1">#REF!</definedName>
    <definedName name="BEx747WCFQFL9GRBKLUIKZGF77G0" hidden="1">#REF!</definedName>
    <definedName name="BEx748HWOAL1ZVJDALGLDPVVXH5W" localSheetId="1" hidden="1">#REF!</definedName>
    <definedName name="BEx748HWOAL1ZVJDALGLDPVVXH5W" hidden="1">#REF!</definedName>
    <definedName name="BEx75INIT8YF3FRZA8GCV8AS2FUK" localSheetId="1" hidden="1">#REF!</definedName>
    <definedName name="BEx75INIT8YF3FRZA8GCV8AS2FUK" hidden="1">#REF!</definedName>
    <definedName name="BEx762A560O30ZFCQXG8X3ZCX575" localSheetId="1" hidden="1">#REF!</definedName>
    <definedName name="BEx762A560O30ZFCQXG8X3ZCX575" hidden="1">#REF!</definedName>
    <definedName name="BEx767DL035JNRNCVXXFCVYQZ0P5" localSheetId="1" hidden="1">#REF!</definedName>
    <definedName name="BEx767DL035JNRNCVXXFCVYQZ0P5" hidden="1">#REF!</definedName>
    <definedName name="BEx76JTANJRQ49QUMCP2E0NTBZEH" localSheetId="1" hidden="1">[2]osnovni!#REF!</definedName>
    <definedName name="BEx76JTANJRQ49QUMCP2E0NTBZEH" hidden="1">[2]osnovni!#REF!</definedName>
    <definedName name="BEx79SP91Z8K7DIMKLYS0VX4PUVO" localSheetId="1" hidden="1">#REF!</definedName>
    <definedName name="BEx79SP91Z8K7DIMKLYS0VX4PUVO" hidden="1">#REF!</definedName>
    <definedName name="BEx7CZHCVZJ38LLD9CE8Y619F7JY" localSheetId="1" hidden="1">#REF!</definedName>
    <definedName name="BEx7CZHCVZJ38LLD9CE8Y619F7JY" hidden="1">#REF!</definedName>
    <definedName name="BEx7D74FQQCKGTBA1JJEJBW1U40P" localSheetId="1" hidden="1">#REF!</definedName>
    <definedName name="BEx7D74FQQCKGTBA1JJEJBW1U40P" hidden="1">#REF!</definedName>
    <definedName name="BEx7E1OX3T0HQN0S7TZDDX1F3OC5" localSheetId="1" hidden="1">#REF!</definedName>
    <definedName name="BEx7E1OX3T0HQN0S7TZDDX1F3OC5" hidden="1">#REF!</definedName>
    <definedName name="BEx7FGXY5RB765DJT1AZYM78RJQP" localSheetId="1" hidden="1">#REF!</definedName>
    <definedName name="BEx7FGXY5RB765DJT1AZYM78RJQP" hidden="1">#REF!</definedName>
    <definedName name="BEx7FLFT8X2XMFIGS5ZOPJJLPJK6" localSheetId="1" hidden="1">#REF!</definedName>
    <definedName name="BEx7FLFT8X2XMFIGS5ZOPJJLPJK6" hidden="1">#REF!</definedName>
    <definedName name="BEx7HERTFPIMIIAI4F6P8F06H9HN" localSheetId="1" hidden="1">[2]osnovni!#REF!</definedName>
    <definedName name="BEx7HERTFPIMIIAI4F6P8F06H9HN" hidden="1">[2]osnovni!#REF!</definedName>
    <definedName name="BEx7JNJJGD33EWSLSOUU9CW7S8AZ" localSheetId="1" hidden="1">#REF!</definedName>
    <definedName name="BEx7JNJJGD33EWSLSOUU9CW7S8AZ" hidden="1">#REF!</definedName>
    <definedName name="BEx7L56PDX9X8CFEZ4KCNEP9RO8X" localSheetId="1" hidden="1">#REF!</definedName>
    <definedName name="BEx7L56PDX9X8CFEZ4KCNEP9RO8X" hidden="1">#REF!</definedName>
    <definedName name="BEx7ND7K8VOMYSASZU06W8H0KIUC" localSheetId="1" hidden="1">#REF!</definedName>
    <definedName name="BEx7ND7K8VOMYSASZU06W8H0KIUC" hidden="1">#REF!</definedName>
    <definedName name="BEx90S5T6DPSWU17FDHIQGOYKPJY" localSheetId="1" hidden="1">#REF!</definedName>
    <definedName name="BEx90S5T6DPSWU17FDHIQGOYKPJY" hidden="1">#REF!</definedName>
    <definedName name="BEx90VLS2ECDRGXFU28RCDOWJ8BC" localSheetId="1" hidden="1">#REF!</definedName>
    <definedName name="BEx90VLS2ECDRGXFU28RCDOWJ8BC" hidden="1">#REF!</definedName>
    <definedName name="BEx93FWVA9G5AU5AQM0YWSWUXJS3" localSheetId="1" hidden="1">#REF!</definedName>
    <definedName name="BEx93FWVA9G5AU5AQM0YWSWUXJS3" hidden="1">#REF!</definedName>
    <definedName name="BEx93TPB3JPBO8OY6G8OMN9DTO6F" localSheetId="1" hidden="1">#REF!</definedName>
    <definedName name="BEx93TPB3JPBO8OY6G8OMN9DTO6F" hidden="1">#REF!</definedName>
    <definedName name="BEx949VT58GUAM6H723HLKNJJEO4" localSheetId="1" hidden="1">#REF!</definedName>
    <definedName name="BEx949VT58GUAM6H723HLKNJJEO4" hidden="1">#REF!</definedName>
    <definedName name="BEx94KIX901LI5SF5IH7ZPDNCHYQ" localSheetId="1" hidden="1">[2]osnovni!#REF!</definedName>
    <definedName name="BEx94KIX901LI5SF5IH7ZPDNCHYQ" hidden="1">[2]osnovni!#REF!</definedName>
    <definedName name="BEx95MVU371XX54TU9TIM5HKXBHO" localSheetId="1" hidden="1">#REF!</definedName>
    <definedName name="BEx95MVU371XX54TU9TIM5HKXBHO" hidden="1">#REF!</definedName>
    <definedName name="BEx95TH6MXJHQK4XYT8EPHEDET8K" localSheetId="1" hidden="1">#REF!</definedName>
    <definedName name="BEx95TH6MXJHQK4XYT8EPHEDET8K" hidden="1">#REF!</definedName>
    <definedName name="BEx96B0AIMZYE8I1MJBG3PYPBHVW" localSheetId="1" hidden="1">[2]osnovni!#REF!</definedName>
    <definedName name="BEx96B0AIMZYE8I1MJBG3PYPBHVW" hidden="1">[2]osnovni!#REF!</definedName>
    <definedName name="BEx96HR6AHJ90ZRT2EAZBXLSIFPW" localSheetId="1" hidden="1">#REF!</definedName>
    <definedName name="BEx96HR6AHJ90ZRT2EAZBXLSIFPW" hidden="1">#REF!</definedName>
    <definedName name="BEx9853HMR3TE2J8B63XJQBVBCVV" localSheetId="1" hidden="1">#REF!</definedName>
    <definedName name="BEx9853HMR3TE2J8B63XJQBVBCVV" hidden="1">#REF!</definedName>
    <definedName name="BEx98T2J69OHMRMS24R1TJKH73YQ" localSheetId="1" hidden="1">#REF!</definedName>
    <definedName name="BEx98T2J69OHMRMS24R1TJKH73YQ" hidden="1">#REF!</definedName>
    <definedName name="BEx992IGYZI6ZZS3RHEQXZ40S3FL" localSheetId="1" hidden="1">#REF!</definedName>
    <definedName name="BEx992IGYZI6ZZS3RHEQXZ40S3FL" hidden="1">#REF!</definedName>
    <definedName name="BEx99NN2NAW2V2D2KILJ38799A6T" localSheetId="1" hidden="1">#REF!</definedName>
    <definedName name="BEx99NN2NAW2V2D2KILJ38799A6T" hidden="1">#REF!</definedName>
    <definedName name="BEx99QXRMGCPJNYE0T2V1JK73ATA" localSheetId="1" hidden="1">[2]osnovni!#REF!</definedName>
    <definedName name="BEx99QXRMGCPJNYE0T2V1JK73ATA" hidden="1">[2]osnovni!#REF!</definedName>
    <definedName name="BEx99WC02ASEOHWA9805YRTA9RC5" localSheetId="1" hidden="1">#REF!</definedName>
    <definedName name="BEx99WC02ASEOHWA9805YRTA9RC5" hidden="1">#REF!</definedName>
    <definedName name="BEx9A8BKZBIM9VT4NQ21EUOEYC6F" localSheetId="1" hidden="1">#REF!</definedName>
    <definedName name="BEx9A8BKZBIM9VT4NQ21EUOEYC6F" hidden="1">#REF!</definedName>
    <definedName name="BEx9APEKG3UJ7NCT7X5Q3979ALJT" localSheetId="1" hidden="1">#REF!</definedName>
    <definedName name="BEx9APEKG3UJ7NCT7X5Q3979ALJT" hidden="1">#REF!</definedName>
    <definedName name="BEx9BMIRFYAIB4STKJ0IVUSKNOKN" localSheetId="1" hidden="1">#REF!</definedName>
    <definedName name="BEx9BMIRFYAIB4STKJ0IVUSKNOKN" hidden="1">#REF!</definedName>
    <definedName name="BEx9BT9F1Y3T3F268WEEVIAF0ELZ" localSheetId="1" hidden="1">#REF!</definedName>
    <definedName name="BEx9BT9F1Y3T3F268WEEVIAF0ELZ" hidden="1">#REF!</definedName>
    <definedName name="BEx9C2UOV9Z4RKXDDEBVMKU8WB6A" localSheetId="1" hidden="1">#REF!</definedName>
    <definedName name="BEx9C2UOV9Z4RKXDDEBVMKU8WB6A" hidden="1">#REF!</definedName>
    <definedName name="BEx9DHY9IOH4RAKZ8VGPGRYY07KK" localSheetId="1" hidden="1">#REF!</definedName>
    <definedName name="BEx9DHY9IOH4RAKZ8VGPGRYY07KK" hidden="1">#REF!</definedName>
    <definedName name="BEx9F5QQIO9XQAWF253GKW9QXJQ0" localSheetId="1" hidden="1">#REF!</definedName>
    <definedName name="BEx9F5QQIO9XQAWF253GKW9QXJQ0" hidden="1">#REF!</definedName>
    <definedName name="BEx9FQ9R3A23X2BH3MFNUNHU7GFV" localSheetId="1" hidden="1">#REF!</definedName>
    <definedName name="BEx9FQ9R3A23X2BH3MFNUNHU7GFV" hidden="1">#REF!</definedName>
    <definedName name="BEx9FW9JJD1ER60H4FW2BNMG7Y7M" localSheetId="1" hidden="1">#REF!</definedName>
    <definedName name="BEx9FW9JJD1ER60H4FW2BNMG7Y7M" hidden="1">#REF!</definedName>
    <definedName name="BEx9FXBDHF9WKIKUI7TH8A2VSXM9" localSheetId="1" hidden="1">#REF!</definedName>
    <definedName name="BEx9FXBDHF9WKIKUI7TH8A2VSXM9" hidden="1">#REF!</definedName>
    <definedName name="BEx9G7NICTP5XCXJZL62YYH9I0NI" localSheetId="1" hidden="1">#REF!</definedName>
    <definedName name="BEx9G7NICTP5XCXJZL62YYH9I0NI" hidden="1">#REF!</definedName>
    <definedName name="BEx9HM00ZTXR1X0OZFYQMWGGXZ70" localSheetId="1" hidden="1">#REF!</definedName>
    <definedName name="BEx9HM00ZTXR1X0OZFYQMWGGXZ70" hidden="1">#REF!</definedName>
    <definedName name="BEx9IC2Q1E14HZ5C7VLP623ZN3LL" localSheetId="1" hidden="1">#REF!</definedName>
    <definedName name="BEx9IC2Q1E14HZ5C7VLP623ZN3LL" hidden="1">#REF!</definedName>
    <definedName name="BEx9IE0XK13C4NX5RYP0XNJUK1YE" localSheetId="1" hidden="1">#REF!</definedName>
    <definedName name="BEx9IE0XK13C4NX5RYP0XNJUK1YE" hidden="1">#REF!</definedName>
    <definedName name="BExAYUD7WIR62JI6Z93Z3G4SJRXL" localSheetId="1" hidden="1">#REF!</definedName>
    <definedName name="BExAYUD7WIR62JI6Z93Z3G4SJRXL" hidden="1">#REF!</definedName>
    <definedName name="BExB153123CZC7JISQ6VN3GW0YST" localSheetId="1" hidden="1">#REF!</definedName>
    <definedName name="BExB153123CZC7JISQ6VN3GW0YST" hidden="1">#REF!</definedName>
    <definedName name="BExB3FCPCQRGXB1JTMQ7A7EHEM5C" localSheetId="1" hidden="1">#REF!</definedName>
    <definedName name="BExB3FCPCQRGXB1JTMQ7A7EHEM5C" hidden="1">#REF!</definedName>
    <definedName name="BExB4IRFRRQMNF2Y6X4HSRFCWJ3A" localSheetId="1" hidden="1">#REF!</definedName>
    <definedName name="BExB4IRFRRQMNF2Y6X4HSRFCWJ3A" hidden="1">#REF!</definedName>
    <definedName name="BExB4RGCKSG9THVC25KOU3AQQ2GL" localSheetId="1" hidden="1">#REF!</definedName>
    <definedName name="BExB4RGCKSG9THVC25KOU3AQQ2GL" hidden="1">#REF!</definedName>
    <definedName name="BExB5NYZ0C9VAHVY5YHSWNOV0Z35" localSheetId="1" hidden="1">#REF!</definedName>
    <definedName name="BExB5NYZ0C9VAHVY5YHSWNOV0Z35" hidden="1">#REF!</definedName>
    <definedName name="BExB67GB67R9ZAABG27NIHW2OU3D" localSheetId="1" hidden="1">#REF!</definedName>
    <definedName name="BExB67GB67R9ZAABG27NIHW2OU3D" hidden="1">#REF!</definedName>
    <definedName name="BExB67WIVDVZQ14RMHEJUA985QCO" localSheetId="1" hidden="1">#REF!</definedName>
    <definedName name="BExB67WIVDVZQ14RMHEJUA985QCO" hidden="1">#REF!</definedName>
    <definedName name="BExB6LDX1UI76MVR9BHET7NJRKQN" localSheetId="1" hidden="1">[2]osnovni!#REF!</definedName>
    <definedName name="BExB6LDX1UI76MVR9BHET7NJRKQN" hidden="1">[2]osnovni!#REF!</definedName>
    <definedName name="BExB6T14XZXO28WSF51JAXYOG8UU" localSheetId="1" hidden="1">#REF!</definedName>
    <definedName name="BExB6T14XZXO28WSF51JAXYOG8UU" hidden="1">#REF!</definedName>
    <definedName name="BExB6T6FX9S2XX4YNYR9WWBY50KC" localSheetId="1" hidden="1">#REF!</definedName>
    <definedName name="BExB6T6FX9S2XX4YNYR9WWBY50KC" hidden="1">#REF!</definedName>
    <definedName name="BExB9N2SDZBHXD45T7BKL8F9MG83" localSheetId="1" hidden="1">#REF!</definedName>
    <definedName name="BExB9N2SDZBHXD45T7BKL8F9MG83" hidden="1">#REF!</definedName>
    <definedName name="BExB9W2G1TYHTDDC7PW9GL30F4GR" localSheetId="1" hidden="1">#REF!</definedName>
    <definedName name="BExB9W2G1TYHTDDC7PW9GL30F4GR" hidden="1">#REF!</definedName>
    <definedName name="BExBB8BLNHBNY548178IQ3LYN59O" localSheetId="1" hidden="1">#REF!</definedName>
    <definedName name="BExBB8BLNHBNY548178IQ3LYN59O" hidden="1">#REF!</definedName>
    <definedName name="BExBB92HRYITZO931UDU66RNLKWK" localSheetId="1" hidden="1">[2]osnovni!#REF!</definedName>
    <definedName name="BExBB92HRYITZO931UDU66RNLKWK" hidden="1">[2]osnovni!#REF!</definedName>
    <definedName name="BExBBM97RUZIPOAFGOF5IY13UOX6" localSheetId="1" hidden="1">#REF!</definedName>
    <definedName name="BExBBM97RUZIPOAFGOF5IY13UOX6" hidden="1">#REF!</definedName>
    <definedName name="BExBBR1V2XDSBSO6IGQ5DCP1Y7Q1" localSheetId="1" hidden="1">#REF!</definedName>
    <definedName name="BExBBR1V2XDSBSO6IGQ5DCP1Y7Q1" hidden="1">#REF!</definedName>
    <definedName name="BExBCOX32WBA4LYWC8N4H1W6AF3I" localSheetId="1" hidden="1">#REF!</definedName>
    <definedName name="BExBCOX32WBA4LYWC8N4H1W6AF3I" hidden="1">#REF!</definedName>
    <definedName name="BExBCVIH63V6QNY83MJ0OO692T49" localSheetId="1" hidden="1">#REF!</definedName>
    <definedName name="BExBCVIH63V6QNY83MJ0OO692T49" hidden="1">#REF!</definedName>
    <definedName name="BExBCYYHQXOQD9AFTWW17OS1BHUF" localSheetId="1" hidden="1">#REF!</definedName>
    <definedName name="BExBCYYHQXOQD9AFTWW17OS1BHUF" hidden="1">#REF!</definedName>
    <definedName name="BExBD23N6GAHF4VKEX91VIPN0WOC" localSheetId="1" hidden="1">#REF!</definedName>
    <definedName name="BExBD23N6GAHF4VKEX91VIPN0WOC" hidden="1">#REF!</definedName>
    <definedName name="BExBD6G71DMXQJJ9VFQD3PJBZYJY" localSheetId="1" hidden="1">#REF!</definedName>
    <definedName name="BExBD6G71DMXQJJ9VFQD3PJBZYJY" hidden="1">#REF!</definedName>
    <definedName name="BExBEBCVRW8IP79J5AX4MPANWEGT" localSheetId="1" hidden="1">#REF!</definedName>
    <definedName name="BExBEBCVRW8IP79J5AX4MPANWEGT" hidden="1">#REF!</definedName>
    <definedName name="BExBEF95KQAE25J1UP4UA14VK74Y" localSheetId="1" hidden="1">#REF!</definedName>
    <definedName name="BExBEF95KQAE25J1UP4UA14VK74Y" hidden="1">#REF!</definedName>
    <definedName name="BExBFJEZZ7H30ARFIVPBAB15FHPX" localSheetId="1" hidden="1">#REF!</definedName>
    <definedName name="BExBFJEZZ7H30ARFIVPBAB15FHPX" hidden="1">#REF!</definedName>
    <definedName name="BExCTOFXLOCG1JPJ82EWNPEE5I2Y" localSheetId="1" hidden="1">#REF!</definedName>
    <definedName name="BExCTOFXLOCG1JPJ82EWNPEE5I2Y" hidden="1">#REF!</definedName>
    <definedName name="BExCUNNNOK60FFRJ89A4ZPKH8OSA" localSheetId="1" hidden="1">#REF!</definedName>
    <definedName name="BExCUNNNOK60FFRJ89A4ZPKH8OSA" hidden="1">#REF!</definedName>
    <definedName name="BExCV3OTF6GBULAHZ8PMVSASWZLL" localSheetId="1" hidden="1">#REF!</definedName>
    <definedName name="BExCV3OTF6GBULAHZ8PMVSASWZLL" hidden="1">#REF!</definedName>
    <definedName name="BExCV3OU6A0BKFJGI62FLZ0K2SEH" localSheetId="1" hidden="1">[2]osnovni!#REF!</definedName>
    <definedName name="BExCV3OU6A0BKFJGI62FLZ0K2SEH" hidden="1">[2]osnovni!#REF!</definedName>
    <definedName name="BExCWPDQVA1SL3JALU279L8SF1DX" localSheetId="1" hidden="1">#REF!</definedName>
    <definedName name="BExCWPDQVA1SL3JALU279L8SF1DX" hidden="1">#REF!</definedName>
    <definedName name="BExCXAYLH5BRL8E6PCG5TTR6P3OE" localSheetId="1" hidden="1">#REF!</definedName>
    <definedName name="BExCXAYLH5BRL8E6PCG5TTR6P3OE" hidden="1">#REF!</definedName>
    <definedName name="BExCXQE5SYMAFXHY7MFFSX5BF74G" localSheetId="1" hidden="1">#REF!</definedName>
    <definedName name="BExCXQE5SYMAFXHY7MFFSX5BF74G" hidden="1">#REF!</definedName>
    <definedName name="BExCY4MRQ6VTIGVZOJKTJHZAG4G6" localSheetId="1" hidden="1">#REF!</definedName>
    <definedName name="BExCY4MRQ6VTIGVZOJKTJHZAG4G6" hidden="1">#REF!</definedName>
    <definedName name="BExCYGRN9OIC8KC30CGWZLKHG2AN" localSheetId="1" hidden="1">#REF!</definedName>
    <definedName name="BExCYGRN9OIC8KC30CGWZLKHG2AN" hidden="1">#REF!</definedName>
    <definedName name="BExCYN287244S69MT6S049QR5CAR" localSheetId="1" hidden="1">#REF!</definedName>
    <definedName name="BExCYN287244S69MT6S049QR5CAR" hidden="1">#REF!</definedName>
    <definedName name="BExCZZRI22WOH9BKY45VZ3M7EUBV" localSheetId="1" hidden="1">#REF!</definedName>
    <definedName name="BExCZZRI22WOH9BKY45VZ3M7EUBV" hidden="1">#REF!</definedName>
    <definedName name="BExD1J24BI37DOQ7Z2V7HD8LRJJS" localSheetId="1" hidden="1">[2]osnovni!#REF!</definedName>
    <definedName name="BExD1J24BI37DOQ7Z2V7HD8LRJJS" hidden="1">[2]osnovni!#REF!</definedName>
    <definedName name="BExD23L4BET1TQMOGWJGICNN26FM" localSheetId="1" hidden="1">#REF!</definedName>
    <definedName name="BExD23L4BET1TQMOGWJGICNN26FM" hidden="1">#REF!</definedName>
    <definedName name="BExD35742KA9EBMECKDPRQNAKIJM" localSheetId="1" hidden="1">[2]osnovni!#REF!</definedName>
    <definedName name="BExD35742KA9EBMECKDPRQNAKIJM" hidden="1">[2]osnovni!#REF!</definedName>
    <definedName name="BExD3P4PWG2PT1LOP948LFWUSQ0C" localSheetId="1" hidden="1">#REF!</definedName>
    <definedName name="BExD3P4PWG2PT1LOP948LFWUSQ0C" hidden="1">#REF!</definedName>
    <definedName name="BExD4C2143M9LPGO8VQO1Z43CSV7" localSheetId="1" hidden="1">#REF!</definedName>
    <definedName name="BExD4C2143M9LPGO8VQO1Z43CSV7" hidden="1">#REF!</definedName>
    <definedName name="BExD62ZPNZW3V0CFVI5BMD1LKUM5" localSheetId="1" hidden="1">#REF!</definedName>
    <definedName name="BExD62ZPNZW3V0CFVI5BMD1LKUM5" hidden="1">#REF!</definedName>
    <definedName name="BExD6JMLNSF8Z12DJ3AMLYIQ2G64" localSheetId="1" hidden="1">#REF!</definedName>
    <definedName name="BExD6JMLNSF8Z12DJ3AMLYIQ2G64" hidden="1">#REF!</definedName>
    <definedName name="BExD7VKSSLHDMJ22A2JX2I6RRGT5" localSheetId="1" hidden="1">#REF!</definedName>
    <definedName name="BExD7VKSSLHDMJ22A2JX2I6RRGT5" hidden="1">#REF!</definedName>
    <definedName name="BExD8ISY2364PGSATOJW09Q3JIR9" localSheetId="1" hidden="1">[2]osnovni!#REF!</definedName>
    <definedName name="BExD8ISY2364PGSATOJW09Q3JIR9" hidden="1">[2]osnovni!#REF!</definedName>
    <definedName name="BExD8YJH1CVBBFISFZPUYG5AGVAD" localSheetId="1" hidden="1">#REF!</definedName>
    <definedName name="BExD8YJH1CVBBFISFZPUYG5AGVAD" hidden="1">#REF!</definedName>
    <definedName name="BExD91ZF039RW6R0WFW5D97MNOZH" localSheetId="1" hidden="1">#REF!</definedName>
    <definedName name="BExD91ZF039RW6R0WFW5D97MNOZH" hidden="1">#REF!</definedName>
    <definedName name="BExD9GTL50WFNDZ3QCDCLGEEB7DW" localSheetId="1" hidden="1">#REF!</definedName>
    <definedName name="BExD9GTL50WFNDZ3QCDCLGEEB7DW" hidden="1">#REF!</definedName>
    <definedName name="BExDBECN7NE14SMVICUY0RU9KA1J" localSheetId="1" hidden="1">#REF!</definedName>
    <definedName name="BExDBECN7NE14SMVICUY0RU9KA1J" hidden="1">#REF!</definedName>
    <definedName name="BExDBGG5TTXCN0MCRO9PDBRCZFAS" localSheetId="1" hidden="1">#REF!</definedName>
    <definedName name="BExDBGG5TTXCN0MCRO9PDBRCZFAS" hidden="1">#REF!</definedName>
    <definedName name="BExDBNN4YTZRPXK0OB3JP4RK9B2K" localSheetId="1" hidden="1">#REF!</definedName>
    <definedName name="BExDBNN4YTZRPXK0OB3JP4RK9B2K" hidden="1">#REF!</definedName>
    <definedName name="BExEO8MF9EPIXK5UR7AF4VEOMH7O" localSheetId="1" hidden="1">[2]osnovni!#REF!</definedName>
    <definedName name="BExEO8MF9EPIXK5UR7AF4VEOMH7O" hidden="1">[2]osnovni!#REF!</definedName>
    <definedName name="BExEOXSPWXWNDW091TIMJRAIJFPH" localSheetId="1" hidden="1">#REF!</definedName>
    <definedName name="BExEOXSPWXWNDW091TIMJRAIJFPH" hidden="1">#REF!</definedName>
    <definedName name="BExEQACOCWFR3L6PN7NLIXYPJKNI" localSheetId="1" hidden="1">#REF!</definedName>
    <definedName name="BExEQACOCWFR3L6PN7NLIXYPJKNI" hidden="1">#REF!</definedName>
    <definedName name="BExEQHZQ292PPCEH7Y4WGMJN478R" localSheetId="1" hidden="1">#REF!</definedName>
    <definedName name="BExEQHZQ292PPCEH7Y4WGMJN478R" hidden="1">#REF!</definedName>
    <definedName name="BExER465R6X0XXPDYDWT1T3WJIKZ" localSheetId="1" hidden="1">#REF!</definedName>
    <definedName name="BExER465R6X0XXPDYDWT1T3WJIKZ" hidden="1">#REF!</definedName>
    <definedName name="BExERM5HR7VHC2AUI8G4THWKGB4H" localSheetId="1" hidden="1">#REF!</definedName>
    <definedName name="BExERM5HR7VHC2AUI8G4THWKGB4H" hidden="1">#REF!</definedName>
    <definedName name="BExERO8WHDXMAMWEPTR90PFNACF0" localSheetId="1" hidden="1">#REF!</definedName>
    <definedName name="BExERO8WHDXMAMWEPTR90PFNACF0" hidden="1">#REF!</definedName>
    <definedName name="BExERPQU8E4PGKN8EZ8X4KMLU4SU" localSheetId="1" hidden="1">#REF!</definedName>
    <definedName name="BExERPQU8E4PGKN8EZ8X4KMLU4SU" hidden="1">#REF!</definedName>
    <definedName name="BExESD9WVOF1ZUVNXYJIE0F2LYPR" localSheetId="1" hidden="1">#REF!</definedName>
    <definedName name="BExESD9WVOF1ZUVNXYJIE0F2LYPR" hidden="1">#REF!</definedName>
    <definedName name="BExET4P3J2WMJSGN3GSBXERFBFXU" localSheetId="1" hidden="1">#REF!</definedName>
    <definedName name="BExET4P3J2WMJSGN3GSBXERFBFXU" hidden="1">#REF!</definedName>
    <definedName name="BExET859N8LPYKYK0T7CWXQ8R1K8" localSheetId="1" hidden="1">#REF!</definedName>
    <definedName name="BExET859N8LPYKYK0T7CWXQ8R1K8" hidden="1">#REF!</definedName>
    <definedName name="BExEUBUSU8AFVUMNYQNNJS2LMHUE" localSheetId="1" hidden="1">[2]osnovni!#REF!</definedName>
    <definedName name="BExEUBUSU8AFVUMNYQNNJS2LMHUE" hidden="1">[2]osnovni!#REF!</definedName>
    <definedName name="BExEWRTCC2Q1LCT7S7NXDQE0QWQW" localSheetId="1" hidden="1">#REF!</definedName>
    <definedName name="BExEWRTCC2Q1LCT7S7NXDQE0QWQW" hidden="1">#REF!</definedName>
    <definedName name="BExEXRHAQYK7EL0ZLW1BYXDHG1EW" localSheetId="1" hidden="1">#REF!</definedName>
    <definedName name="BExEXRHAQYK7EL0ZLW1BYXDHG1EW" hidden="1">#REF!</definedName>
    <definedName name="BExEY4YSVCRPFGU6ILVPMY80V9AM" localSheetId="1" hidden="1">#REF!</definedName>
    <definedName name="BExEY4YSVCRPFGU6ILVPMY80V9AM" hidden="1">#REF!</definedName>
    <definedName name="BExEYCWNEL88R8L3CI30HEJS9YTO" localSheetId="1" hidden="1">#REF!</definedName>
    <definedName name="BExEYCWNEL88R8L3CI30HEJS9YTO" hidden="1">#REF!</definedName>
    <definedName name="BExEYMSQ3Q1O7FB91KWTYQMYU23C" localSheetId="1" hidden="1">#REF!</definedName>
    <definedName name="BExEYMSQ3Q1O7FB91KWTYQMYU23C" hidden="1">#REF!</definedName>
    <definedName name="BExEYTZO9IODODAR5Y0BCRXGPFRY" localSheetId="1" hidden="1">#REF!</definedName>
    <definedName name="BExEYTZO9IODODAR5Y0BCRXGPFRY" hidden="1">#REF!</definedName>
    <definedName name="BExF1R1760NWFLZAYMW4NIFIO5O3" localSheetId="1" hidden="1">#REF!</definedName>
    <definedName name="BExF1R1760NWFLZAYMW4NIFIO5O3" hidden="1">#REF!</definedName>
    <definedName name="BExF2FWQH80O6M2GCKGRK834XSU3" localSheetId="1" hidden="1">#REF!</definedName>
    <definedName name="BExF2FWQH80O6M2GCKGRK834XSU3" hidden="1">#REF!</definedName>
    <definedName name="BExF2ZU6A2DD3SVO9B0CV7991Y7B" localSheetId="1" hidden="1">#REF!</definedName>
    <definedName name="BExF2ZU6A2DD3SVO9B0CV7991Y7B" hidden="1">#REF!</definedName>
    <definedName name="BExF4X2KVY5AEOQKZA7IX32QTEIY" localSheetId="1" hidden="1">#REF!</definedName>
    <definedName name="BExF4X2KVY5AEOQKZA7IX32QTEIY" hidden="1">#REF!</definedName>
    <definedName name="BExF52GS6M2MCZ2853OCLATLPRFF" localSheetId="1" hidden="1">#REF!</definedName>
    <definedName name="BExF52GS6M2MCZ2853OCLATLPRFF" hidden="1">#REF!</definedName>
    <definedName name="BExF5JECFIXSKWUSR4K0Z56NORK0" localSheetId="1" hidden="1">#REF!</definedName>
    <definedName name="BExF5JECFIXSKWUSR4K0Z56NORK0" hidden="1">#REF!</definedName>
    <definedName name="BExF5Z4UCLP0DLOA65JTY58ARS2V" localSheetId="1" hidden="1">[2]osnovni!#REF!</definedName>
    <definedName name="BExF5Z4UCLP0DLOA65JTY58ARS2V" hidden="1">[2]osnovni!#REF!</definedName>
    <definedName name="BExF6U5HF41RRSZ4H5G6IZ0RTYUZ" localSheetId="1" hidden="1">#REF!</definedName>
    <definedName name="BExF6U5HF41RRSZ4H5G6IZ0RTYUZ" hidden="1">#REF!</definedName>
    <definedName name="BExF88Y92FZO7EDFEDHKO7JXVSP2" localSheetId="1" hidden="1">[2]osnovni!#REF!</definedName>
    <definedName name="BExF88Y92FZO7EDFEDHKO7JXVSP2" hidden="1">[2]osnovni!#REF!</definedName>
    <definedName name="BExGM7DU56ETVNNQVZFAVXQH6SQR" localSheetId="1" hidden="1">#REF!</definedName>
    <definedName name="BExGM7DU56ETVNNQVZFAVXQH6SQR" hidden="1">#REF!</definedName>
    <definedName name="BExGMCHACH4SXWIEKVA79ZYF8X27" localSheetId="1" hidden="1">#REF!</definedName>
    <definedName name="BExGMCHACH4SXWIEKVA79ZYF8X27" hidden="1">#REF!</definedName>
    <definedName name="BExGN41QJIKB5OQ2BURKVK1V6TYZ" localSheetId="1" hidden="1">#REF!</definedName>
    <definedName name="BExGN41QJIKB5OQ2BURKVK1V6TYZ" hidden="1">#REF!</definedName>
    <definedName name="BExGNAN403Y8423ONPETDTCHHN4J" localSheetId="1" hidden="1">#REF!</definedName>
    <definedName name="BExGNAN403Y8423ONPETDTCHHN4J" hidden="1">#REF!</definedName>
    <definedName name="BExGNDCE2KBDY8YVUSZ7FZGWOUH3" localSheetId="1" hidden="1">#REF!</definedName>
    <definedName name="BExGNDCE2KBDY8YVUSZ7FZGWOUH3" hidden="1">#REF!</definedName>
    <definedName name="BExGQGTUTHIDNORJWME4CPM93RQF" localSheetId="1" hidden="1">#REF!</definedName>
    <definedName name="BExGQGTUTHIDNORJWME4CPM93RQF" hidden="1">#REF!</definedName>
    <definedName name="BExGR4NPWKNJBPTMT7A4SHW1QFA7" localSheetId="1" hidden="1">#REF!</definedName>
    <definedName name="BExGR4NPWKNJBPTMT7A4SHW1QFA7" hidden="1">#REF!</definedName>
    <definedName name="BExGRZZ3Q2NTOL7LLF4NP7KFTLCY" localSheetId="1" hidden="1">[2]osnovni!#REF!</definedName>
    <definedName name="BExGRZZ3Q2NTOL7LLF4NP7KFTLCY" hidden="1">[2]osnovni!#REF!</definedName>
    <definedName name="BExGUO13J24GKJXORA3435HOGSIA" localSheetId="1" hidden="1">#REF!</definedName>
    <definedName name="BExGUO13J24GKJXORA3435HOGSIA" hidden="1">#REF!</definedName>
    <definedName name="BExGY3NLHHUKHMWAHZYJ21F8T7QL" localSheetId="1" hidden="1">#REF!</definedName>
    <definedName name="BExGY3NLHHUKHMWAHZYJ21F8T7QL" hidden="1">#REF!</definedName>
    <definedName name="BExH0TI6SOK51BUN8L1X1NNWZR4J" localSheetId="1" hidden="1">[2]osnovni!#REF!</definedName>
    <definedName name="BExH0TI6SOK51BUN8L1X1NNWZR4J" hidden="1">[2]osnovni!#REF!</definedName>
    <definedName name="BExH0U3QU77A0WSDFTHLDRDAU4KB" localSheetId="1" hidden="1">#REF!</definedName>
    <definedName name="BExH0U3QU77A0WSDFTHLDRDAU4KB" hidden="1">#REF!</definedName>
    <definedName name="BExH11AQEZP6GNRNMGU7CBV8ZPOI" localSheetId="1" hidden="1">#REF!</definedName>
    <definedName name="BExH11AQEZP6GNRNMGU7CBV8ZPOI" hidden="1">#REF!</definedName>
    <definedName name="BExH11LI1K7GUIEZ6KDEPWSSQZ5Y" localSheetId="1" hidden="1">#REF!</definedName>
    <definedName name="BExH11LI1K7GUIEZ6KDEPWSSQZ5Y" hidden="1">#REF!</definedName>
    <definedName name="BExH2EWBKNP3OOVDT4FRNAAMHECY" localSheetId="1" hidden="1">#REF!</definedName>
    <definedName name="BExH2EWBKNP3OOVDT4FRNAAMHECY" hidden="1">#REF!</definedName>
    <definedName name="BExIGDMOVIGVU6K64L5MPR6FXETB" localSheetId="1" hidden="1">[2]osnovni!#REF!</definedName>
    <definedName name="BExIGDMOVIGVU6K64L5MPR6FXETB" hidden="1">[2]osnovni!#REF!</definedName>
    <definedName name="BExIGZ7KRGW5G3XO51PIPWZ3EO6Y" localSheetId="1" hidden="1">#REF!</definedName>
    <definedName name="BExIGZ7KRGW5G3XO51PIPWZ3EO6Y" hidden="1">#REF!</definedName>
    <definedName name="BExIL9EKLYWCD1M6S01ZJCDSJ1UL" localSheetId="1" hidden="1">#REF!</definedName>
    <definedName name="BExIL9EKLYWCD1M6S01ZJCDSJ1UL" hidden="1">#REF!</definedName>
    <definedName name="BExILL3D4W82B7R394QG3IUZRY5P" localSheetId="1" hidden="1">#REF!</definedName>
    <definedName name="BExILL3D4W82B7R394QG3IUZRY5P" hidden="1">#REF!</definedName>
    <definedName name="BExIMGPMOTVR40BHSDEM22AQLXRA" localSheetId="1" hidden="1">#REF!</definedName>
    <definedName name="BExIMGPMOTVR40BHSDEM22AQLXRA" hidden="1">#REF!</definedName>
    <definedName name="BExIMSZZCOQSGRTIKGMDB0KQPEP3" localSheetId="1" hidden="1">#REF!</definedName>
    <definedName name="BExIMSZZCOQSGRTIKGMDB0KQPEP3" hidden="1">#REF!</definedName>
    <definedName name="BExIO7SR0VE0SL4A8VEEVWOUI9SK" localSheetId="1" hidden="1">#REF!</definedName>
    <definedName name="BExIO7SR0VE0SL4A8VEEVWOUI9SK" hidden="1">#REF!</definedName>
    <definedName name="BExIPMQT96HWZWKLN9EW8M8564EA" localSheetId="1" hidden="1">#REF!</definedName>
    <definedName name="BExIPMQT96HWZWKLN9EW8M8564EA" hidden="1">#REF!</definedName>
    <definedName name="BExIQL7LYCOVBB30W3DLKMWXACXI" localSheetId="1" hidden="1">#REF!</definedName>
    <definedName name="BExIQL7LYCOVBB30W3DLKMWXACXI" hidden="1">#REF!</definedName>
    <definedName name="BExIQM9BSAJOL7X3ZVWN2JC8EVVT" localSheetId="1" hidden="1">#REF!</definedName>
    <definedName name="BExIQM9BSAJOL7X3ZVWN2JC8EVVT" hidden="1">#REF!</definedName>
    <definedName name="BExIQPK5HJIXF818OEC1KUCRAH5F" localSheetId="1" hidden="1">#REF!</definedName>
    <definedName name="BExIQPK5HJIXF818OEC1KUCRAH5F" hidden="1">#REF!</definedName>
    <definedName name="BExIQYUNQ80XESCFYERW6U3THIBQ" localSheetId="1" hidden="1">[2]osnovni!#REF!</definedName>
    <definedName name="BExIQYUNQ80XESCFYERW6U3THIBQ" hidden="1">[2]osnovni!#REF!</definedName>
    <definedName name="BExIR2AMT2GP0Q564S2LWULD4WVN" localSheetId="1" hidden="1">#REF!</definedName>
    <definedName name="BExIR2AMT2GP0Q564S2LWULD4WVN" hidden="1">#REF!</definedName>
    <definedName name="BExISIW5GV5VL15O2CPN4QTUGRA7" localSheetId="1" hidden="1">#REF!</definedName>
    <definedName name="BExISIW5GV5VL15O2CPN4QTUGRA7" hidden="1">#REF!</definedName>
    <definedName name="BExISQZFYUYYOT8CXZYL5Y7XK7LJ" localSheetId="1" hidden="1">#REF!</definedName>
    <definedName name="BExISQZFYUYYOT8CXZYL5Y7XK7LJ" hidden="1">#REF!</definedName>
    <definedName name="BExISY6E0TCIJZ60FDTS5RCCKTY1" localSheetId="1" hidden="1">#REF!</definedName>
    <definedName name="BExISY6E0TCIJZ60FDTS5RCCKTY1" hidden="1">#REF!</definedName>
    <definedName name="BExIT6PUBNPMYH8WDEMT9O3Z4NQN" localSheetId="1" hidden="1">#REF!</definedName>
    <definedName name="BExIT6PUBNPMYH8WDEMT9O3Z4NQN" hidden="1">#REF!</definedName>
    <definedName name="BExITSW8YEKBZN1DA12PSCISXV8R" localSheetId="1" hidden="1">#REF!</definedName>
    <definedName name="BExITSW8YEKBZN1DA12PSCISXV8R" hidden="1">#REF!</definedName>
    <definedName name="BExITZHO82Q6W6F91KLPSNSGYI4C" localSheetId="1" hidden="1">#REF!</definedName>
    <definedName name="BExITZHO82Q6W6F91KLPSNSGYI4C" hidden="1">#REF!</definedName>
    <definedName name="BExIUH0R57TWCEJBG8R24NZRSBGZ" localSheetId="1" hidden="1">#REF!</definedName>
    <definedName name="BExIUH0R57TWCEJBG8R24NZRSBGZ" hidden="1">#REF!</definedName>
    <definedName name="BExIUKM9IIV2BW7HZK2W7Y85UPAD" localSheetId="1" hidden="1">#REF!</definedName>
    <definedName name="BExIUKM9IIV2BW7HZK2W7Y85UPAD" hidden="1">#REF!</definedName>
    <definedName name="BExIUO2F3OXN3TYLO7DL2VD3ABNB" localSheetId="1" hidden="1">#REF!</definedName>
    <definedName name="BExIUO2F3OXN3TYLO7DL2VD3ABNB" hidden="1">#REF!</definedName>
    <definedName name="BExIX2IZE98NR2FK7J7FSQY1XNXG" localSheetId="1" hidden="1">#REF!</definedName>
    <definedName name="BExIX2IZE98NR2FK7J7FSQY1XNXG" hidden="1">#REF!</definedName>
    <definedName name="BExIY56TPNS8AJEDEL5OFVXKHOZA" localSheetId="1" hidden="1">[2]osnovni!#REF!</definedName>
    <definedName name="BExIY56TPNS8AJEDEL5OFVXKHOZA" hidden="1">[2]osnovni!#REF!</definedName>
    <definedName name="BExIYU2C6KF618JMTL3K9ZK1E7Y7" localSheetId="1" hidden="1">#REF!</definedName>
    <definedName name="BExIYU2C6KF618JMTL3K9ZK1E7Y7" hidden="1">#REF!</definedName>
    <definedName name="BExIZVOECCHCK5OE4I1ALBYST1IB" localSheetId="1" hidden="1">#REF!</definedName>
    <definedName name="BExIZVOECCHCK5OE4I1ALBYST1IB" hidden="1">#REF!</definedName>
    <definedName name="BExJ0CGMFQM7PL40BISG645YKLMJ" localSheetId="1" hidden="1">#REF!</definedName>
    <definedName name="BExJ0CGMFQM7PL40BISG645YKLMJ" hidden="1">#REF!</definedName>
    <definedName name="BExKD04Z4MJVGC6UQMMZH1VYZQUN" localSheetId="1" hidden="1">#REF!</definedName>
    <definedName name="BExKD04Z4MJVGC6UQMMZH1VYZQUN" hidden="1">#REF!</definedName>
    <definedName name="BExKDD0ZFAXOOP2RIU9CZE6JKHGW" localSheetId="1" hidden="1">#REF!</definedName>
    <definedName name="BExKDD0ZFAXOOP2RIU9CZE6JKHGW" hidden="1">#REF!</definedName>
    <definedName name="BExKDF4I1P4P2RZILX72RNOGBRMH" localSheetId="1" hidden="1">#REF!</definedName>
    <definedName name="BExKDF4I1P4P2RZILX72RNOGBRMH" hidden="1">#REF!</definedName>
    <definedName name="BExKDN7STXNVHFRYNC3BRWYVNUFK" localSheetId="1" hidden="1">#REF!</definedName>
    <definedName name="BExKDN7STXNVHFRYNC3BRWYVNUFK" hidden="1">#REF!</definedName>
    <definedName name="BExKEFZLMNYOZQJWGXCJTR4K5ICZ" localSheetId="1" hidden="1">[2]osnovni!#REF!</definedName>
    <definedName name="BExKEFZLMNYOZQJWGXCJTR4K5ICZ" hidden="1">[2]osnovni!#REF!</definedName>
    <definedName name="BExKEL30F6JZ50CLITF48X79OZS8" localSheetId="1" hidden="1">#REF!</definedName>
    <definedName name="BExKEL30F6JZ50CLITF48X79OZS8" hidden="1">#REF!</definedName>
    <definedName name="BExKF2WXJHVFFAL8EQ8XC67Z2ZSD" localSheetId="1" hidden="1">#REF!</definedName>
    <definedName name="BExKF2WXJHVFFAL8EQ8XC67Z2ZSD" hidden="1">#REF!</definedName>
    <definedName name="BExKFMJJYM0VXFUNBPUVIYFTX1RD" localSheetId="1" hidden="1">#REF!</definedName>
    <definedName name="BExKFMJJYM0VXFUNBPUVIYFTX1RD" hidden="1">#REF!</definedName>
    <definedName name="BExKG0XG2B42VJYAZQ68XGKFREB3" localSheetId="1" hidden="1">#REF!</definedName>
    <definedName name="BExKG0XG2B42VJYAZQ68XGKFREB3" hidden="1">#REF!</definedName>
    <definedName name="BExKGI5TD00OR1DWIPLECX80F6SF" localSheetId="1" hidden="1">#REF!</definedName>
    <definedName name="BExKGI5TD00OR1DWIPLECX80F6SF" hidden="1">#REF!</definedName>
    <definedName name="BExKH1Y2A9JQVNIHCP2H0486I1ZO" localSheetId="1" hidden="1">#REF!</definedName>
    <definedName name="BExKH1Y2A9JQVNIHCP2H0486I1ZO" hidden="1">#REF!</definedName>
    <definedName name="BExKIIOVSFELQFHB2BZKXSVA2LSM" localSheetId="1" hidden="1">#REF!</definedName>
    <definedName name="BExKIIOVSFELQFHB2BZKXSVA2LSM" hidden="1">#REF!</definedName>
    <definedName name="BExKIT6JP41PMM83DI9G4I3DF51F" localSheetId="1" hidden="1">#REF!</definedName>
    <definedName name="BExKIT6JP41PMM83DI9G4I3DF51F" hidden="1">#REF!</definedName>
    <definedName name="BExKK2QEB8GAJ59G71XBFQDWQXL6" localSheetId="1" hidden="1">#REF!</definedName>
    <definedName name="BExKK2QEB8GAJ59G71XBFQDWQXL6" hidden="1">#REF!</definedName>
    <definedName name="BExKK9H7LW6I9PYXV6GVDT2F34HE" localSheetId="1" hidden="1">#REF!</definedName>
    <definedName name="BExKK9H7LW6I9PYXV6GVDT2F34HE" hidden="1">#REF!</definedName>
    <definedName name="BExKLBJD3Z2M7KJRAQMWJQQ4YCLS" localSheetId="1" hidden="1">#REF!</definedName>
    <definedName name="BExKLBJD3Z2M7KJRAQMWJQQ4YCLS" hidden="1">#REF!</definedName>
    <definedName name="BExKLGXK9AZN9T3CXSO6CDPQP15Y" localSheetId="1" hidden="1">#REF!</definedName>
    <definedName name="BExKLGXK9AZN9T3CXSO6CDPQP15Y" hidden="1">#REF!</definedName>
    <definedName name="BExKLYBCZRK0PWP5URZKBXSAZ2C8" localSheetId="1" hidden="1">#REF!</definedName>
    <definedName name="BExKLYBCZRK0PWP5URZKBXSAZ2C8" hidden="1">#REF!</definedName>
    <definedName name="BExKM57ILX2TFEW6U7N6L8OCWRTI" localSheetId="1" hidden="1">#REF!</definedName>
    <definedName name="BExKM57ILX2TFEW6U7N6L8OCWRTI" hidden="1">#REF!</definedName>
    <definedName name="BExKM7WNL1NWICMLRT4K1EOFNZ7B" localSheetId="1" hidden="1">#REF!</definedName>
    <definedName name="BExKM7WNL1NWICMLRT4K1EOFNZ7B" hidden="1">#REF!</definedName>
    <definedName name="BExKM9K24GXT188P37IWDBYRZJJL" localSheetId="1" hidden="1">#REF!</definedName>
    <definedName name="BExKM9K24GXT188P37IWDBYRZJJL" hidden="1">#REF!</definedName>
    <definedName name="BExKNSJWSE07HTR5H0D75S1IZ6CS" localSheetId="1" hidden="1">#REF!</definedName>
    <definedName name="BExKNSJWSE07HTR5H0D75S1IZ6CS" hidden="1">#REF!</definedName>
    <definedName name="BExKNX72ARJM4BIEMD1PPA35XSR8" localSheetId="1" hidden="1">#REF!</definedName>
    <definedName name="BExKNX72ARJM4BIEMD1PPA35XSR8" hidden="1">#REF!</definedName>
    <definedName name="BExKO3HNAHN7E0Z6KDFN2ZLFZPW8" localSheetId="1" hidden="1">#REF!</definedName>
    <definedName name="BExKO3HNAHN7E0Z6KDFN2ZLFZPW8" hidden="1">#REF!</definedName>
    <definedName name="BExKQM5ER1L2LJVJ495X1XNS7ID7" localSheetId="1" hidden="1">#REF!</definedName>
    <definedName name="BExKQM5ER1L2LJVJ495X1XNS7ID7" hidden="1">#REF!</definedName>
    <definedName name="BExKQRE498B1B1QMR0TMHXLRV9H4" localSheetId="1" hidden="1">#REF!</definedName>
    <definedName name="BExKQRE498B1B1QMR0TMHXLRV9H4" hidden="1">#REF!</definedName>
    <definedName name="BExKQU38W72YL615IFGZ562W9SJJ" localSheetId="1" hidden="1">#REF!</definedName>
    <definedName name="BExKQU38W72YL615IFGZ562W9SJJ" hidden="1">#REF!</definedName>
    <definedName name="BExKR5BSQJ5BSILSC4599AV17X5R" localSheetId="1" hidden="1">#REF!</definedName>
    <definedName name="BExKR5BSQJ5BSILSC4599AV17X5R" hidden="1">#REF!</definedName>
    <definedName name="BExKRJPQIECUYLTT5X66OCZQ6ADE" localSheetId="1" hidden="1">#REF!</definedName>
    <definedName name="BExKRJPQIECUYLTT5X66OCZQ6ADE" hidden="1">#REF!</definedName>
    <definedName name="BExKS01T8AZIDHLM0LCV3UXLGWB9" localSheetId="1" hidden="1">#REF!</definedName>
    <definedName name="BExKS01T8AZIDHLM0LCV3UXLGWB9" hidden="1">#REF!</definedName>
    <definedName name="BExKT7I5PQP9ZD27XETZ381VGBA2" localSheetId="1" hidden="1">#REF!</definedName>
    <definedName name="BExKT7I5PQP9ZD27XETZ381VGBA2" hidden="1">#REF!</definedName>
    <definedName name="BExKTCASQZRH02U2JWBY9WMPFD1H" localSheetId="1" hidden="1">[2]osnovni!#REF!</definedName>
    <definedName name="BExKTCASQZRH02U2JWBY9WMPFD1H" hidden="1">[2]osnovni!#REF!</definedName>
    <definedName name="BExKUKSZ0IMNIERRF0JJ1ZA03156" localSheetId="1" hidden="1">#REF!</definedName>
    <definedName name="BExKUKSZ0IMNIERRF0JJ1ZA03156" hidden="1">#REF!</definedName>
    <definedName name="BExKVIYZAYC8YX47W29W2F4NESR1" localSheetId="1" hidden="1">#REF!</definedName>
    <definedName name="BExKVIYZAYC8YX47W29W2F4NESR1" hidden="1">#REF!</definedName>
    <definedName name="BExKWTQ5SQIY6FV8M2HXBJ1MRIJX" localSheetId="1" hidden="1">#REF!</definedName>
    <definedName name="BExKWTQ5SQIY6FV8M2HXBJ1MRIJX" hidden="1">#REF!</definedName>
    <definedName name="BExM9U51GGRXQS3QJDDQXOXWB7TL" localSheetId="1" hidden="1">#REF!</definedName>
    <definedName name="BExM9U51GGRXQS3QJDDQXOXWB7TL" hidden="1">#REF!</definedName>
    <definedName name="BExMAJ0KMRHRM4NGLQHEFPUOISH1" localSheetId="1" hidden="1">#REF!</definedName>
    <definedName name="BExMAJ0KMRHRM4NGLQHEFPUOISH1" hidden="1">#REF!</definedName>
    <definedName name="BExMARPH49EM4ALXQ05H0QWY94FX" localSheetId="1" hidden="1">#REF!</definedName>
    <definedName name="BExMARPH49EM4ALXQ05H0QWY94FX" hidden="1">#REF!</definedName>
    <definedName name="BExMBV47JAFB4WTWRCOZKI1N12XT" localSheetId="1" hidden="1">#REF!</definedName>
    <definedName name="BExMBV47JAFB4WTWRCOZKI1N12XT" hidden="1">#REF!</definedName>
    <definedName name="BExMCEQUWYYYSPROCXGK6S7411XC" localSheetId="1" hidden="1">#REF!</definedName>
    <definedName name="BExMCEQUWYYYSPROCXGK6S7411XC" hidden="1">#REF!</definedName>
    <definedName name="BExMCI71DAICVBPP6PIGS883N5VG" localSheetId="1" hidden="1">#REF!</definedName>
    <definedName name="BExMCI71DAICVBPP6PIGS883N5VG" hidden="1">#REF!</definedName>
    <definedName name="BExMDIRDPCDOVMR5FEMSRCZYNGFM" localSheetId="1" hidden="1">#REF!</definedName>
    <definedName name="BExMDIRDPCDOVMR5FEMSRCZYNGFM" hidden="1">#REF!</definedName>
    <definedName name="BExMHJ7OGI87N2NTJEBNTDLDHAHX" localSheetId="1" hidden="1">#REF!</definedName>
    <definedName name="BExMHJ7OGI87N2NTJEBNTDLDHAHX" hidden="1">#REF!</definedName>
    <definedName name="BExMJPA9ZQRNZXWK3ZVEOT0EK7FH" localSheetId="1" hidden="1">#REF!</definedName>
    <definedName name="BExMJPA9ZQRNZXWK3ZVEOT0EK7FH" hidden="1">#REF!</definedName>
    <definedName name="BExMK4KKMDELEUTAD6H8P29L9CI6" localSheetId="1" hidden="1">#REF!</definedName>
    <definedName name="BExMK4KKMDELEUTAD6H8P29L9CI6" hidden="1">#REF!</definedName>
    <definedName name="BExMKNR2Q70QV6XDWY3KYPLW7J1V" localSheetId="1" hidden="1">#REF!</definedName>
    <definedName name="BExMKNR2Q70QV6XDWY3KYPLW7J1V" hidden="1">#REF!</definedName>
    <definedName name="BExMMHOMWSO5M3BIM5TGPRDE5ITL" localSheetId="1" hidden="1">#REF!</definedName>
    <definedName name="BExMMHOMWSO5M3BIM5TGPRDE5ITL" hidden="1">#REF!</definedName>
    <definedName name="BExMN0K9WYZ26H12SMUMZ4GK79OK" localSheetId="1" hidden="1">#REF!</definedName>
    <definedName name="BExMN0K9WYZ26H12SMUMZ4GK79OK" hidden="1">#REF!</definedName>
    <definedName name="BExMN75RZ6L4Z16JRFVLR2XD6R8Z" localSheetId="1" hidden="1">#REF!</definedName>
    <definedName name="BExMN75RZ6L4Z16JRFVLR2XD6R8Z" hidden="1">#REF!</definedName>
    <definedName name="BExMOSP7Q7VXEWP8WDRS90GP9ITM" localSheetId="1" hidden="1">#REF!</definedName>
    <definedName name="BExMOSP7Q7VXEWP8WDRS90GP9ITM" hidden="1">#REF!</definedName>
    <definedName name="BExMP31JWBJ92EW6I900LBCHT1YM" localSheetId="1" hidden="1">#REF!</definedName>
    <definedName name="BExMP31JWBJ92EW6I900LBCHT1YM" hidden="1">#REF!</definedName>
    <definedName name="BExMPFS19Z9IMPABOSKS36MOM1FT" localSheetId="1" hidden="1">#REF!</definedName>
    <definedName name="BExMPFS19Z9IMPABOSKS36MOM1FT" hidden="1">#REF!</definedName>
    <definedName name="BExMPMIQ7CCQNEHX4FTHPU53F5H8" localSheetId="1" hidden="1">#REF!</definedName>
    <definedName name="BExMPMIQ7CCQNEHX4FTHPU53F5H8" hidden="1">#REF!</definedName>
    <definedName name="BExMQJC3KXBTRLX3EA0Z34SGB8KH" localSheetId="1" hidden="1">#REF!</definedName>
    <definedName name="BExMQJC3KXBTRLX3EA0Z34SGB8KH" hidden="1">#REF!</definedName>
    <definedName name="BExMSYJVMWBW7ZDGDZTP8AC4LBAH" localSheetId="1" hidden="1">#REF!</definedName>
    <definedName name="BExMSYJVMWBW7ZDGDZTP8AC4LBAH" hidden="1">#REF!</definedName>
    <definedName name="BExMT91KHXPAN2SS0WRYD2PJJ6U8" localSheetId="1" hidden="1">#REF!</definedName>
    <definedName name="BExMT91KHXPAN2SS0WRYD2PJJ6U8" hidden="1">#REF!</definedName>
    <definedName name="BExO5QFCDHZ0BVKSKZNJTZ3YWO3K" localSheetId="1" hidden="1">[2]osnovni!#REF!</definedName>
    <definedName name="BExO5QFCDHZ0BVKSKZNJTZ3YWO3K" hidden="1">[2]osnovni!#REF!</definedName>
    <definedName name="BExO5XBHEQRFSXTBU2H6QUKK4JK9" localSheetId="1" hidden="1">#REF!</definedName>
    <definedName name="BExO5XBHEQRFSXTBU2H6QUKK4JK9" hidden="1">#REF!</definedName>
    <definedName name="BExO81AKG2D4XWINQFOXGY9YDNX7" localSheetId="1" hidden="1">#REF!</definedName>
    <definedName name="BExO81AKG2D4XWINQFOXGY9YDNX7" hidden="1">#REF!</definedName>
    <definedName name="BExO9OC0O1KAKKMTFRHH1685O13P" localSheetId="1" hidden="1">#REF!</definedName>
    <definedName name="BExO9OC0O1KAKKMTFRHH1685O13P" hidden="1">#REF!</definedName>
    <definedName name="BExOB34QV3LO71FPDUSA2298G9L5" localSheetId="1" hidden="1">#REF!</definedName>
    <definedName name="BExOB34QV3LO71FPDUSA2298G9L5" hidden="1">#REF!</definedName>
    <definedName name="BExOC571EL5EKKAPQCNNJ1O9MOSW" localSheetId="1" hidden="1">#REF!</definedName>
    <definedName name="BExOC571EL5EKKAPQCNNJ1O9MOSW" hidden="1">#REF!</definedName>
    <definedName name="BExOCE6QRGMP7K3TOBURUDKWKPWR" localSheetId="1" hidden="1">#REF!</definedName>
    <definedName name="BExOCE6QRGMP7K3TOBURUDKWKPWR" hidden="1">#REF!</definedName>
    <definedName name="BExOCEHI5A8FJWX2ZD12M1H1JJXP" localSheetId="1" hidden="1">#REF!</definedName>
    <definedName name="BExOCEHI5A8FJWX2ZD12M1H1JJXP" hidden="1">#REF!</definedName>
    <definedName name="BExOD3IDHJ0U0DZSYYLWRCWNZVAQ" localSheetId="1" hidden="1">#REF!</definedName>
    <definedName name="BExOD3IDHJ0U0DZSYYLWRCWNZVAQ" hidden="1">#REF!</definedName>
    <definedName name="BExOD4UZIDIVX3LMP6H6MN9K3TJJ" localSheetId="1" hidden="1">#REF!</definedName>
    <definedName name="BExOD4UZIDIVX3LMP6H6MN9K3TJJ" hidden="1">#REF!</definedName>
    <definedName name="BExOFUETLPQPE3P66WKNKXQFJGA3" localSheetId="1" hidden="1">#REF!</definedName>
    <definedName name="BExOFUETLPQPE3P66WKNKXQFJGA3" hidden="1">#REF!</definedName>
    <definedName name="BExOGODRH45E12PURR7UECUQ32A1" localSheetId="1" hidden="1">#REF!</definedName>
    <definedName name="BExOGODRH45E12PURR7UECUQ32A1" hidden="1">#REF!</definedName>
    <definedName name="BExOH6IGQCJZEVT8FTXSMP6YT3GP" localSheetId="1" hidden="1">#REF!</definedName>
    <definedName name="BExOH6IGQCJZEVT8FTXSMP6YT3GP" hidden="1">#REF!</definedName>
    <definedName name="BExOHICQ41EH7V1A19UJBWPBBOJO" localSheetId="1" hidden="1">#REF!</definedName>
    <definedName name="BExOHICQ41EH7V1A19UJBWPBBOJO" hidden="1">#REF!</definedName>
    <definedName name="BExOHIY515VGJJCAP0X4KR7MP9XQ" localSheetId="1" hidden="1">#REF!</definedName>
    <definedName name="BExOHIY515VGJJCAP0X4KR7MP9XQ" hidden="1">#REF!</definedName>
    <definedName name="BExOHLCGOP2GVA3T7IZESVFYCQOX" localSheetId="1" hidden="1">#REF!</definedName>
    <definedName name="BExOHLCGOP2GVA3T7IZESVFYCQOX" hidden="1">#REF!</definedName>
    <definedName name="BExOHW4VMM5BW16MZ5Q752A0CY90" localSheetId="1" hidden="1">#REF!</definedName>
    <definedName name="BExOHW4VMM5BW16MZ5Q752A0CY90" hidden="1">#REF!</definedName>
    <definedName name="BExOJ1CDV4IXLVDFYOUKEFBR4YV3" localSheetId="1" hidden="1">[2]osnovni!#REF!</definedName>
    <definedName name="BExOJ1CDV4IXLVDFYOUKEFBR4YV3" hidden="1">[2]osnovni!#REF!</definedName>
    <definedName name="BExOJCFKUZ73EQU8PWZC0U9VMA9N" localSheetId="1" hidden="1">#REF!</definedName>
    <definedName name="BExOJCFKUZ73EQU8PWZC0U9VMA9N" hidden="1">#REF!</definedName>
    <definedName name="BExOKFP2T79NKPFBOUTABPJV71YS" localSheetId="1" hidden="1">#REF!</definedName>
    <definedName name="BExOKFP2T79NKPFBOUTABPJV71YS" hidden="1">#REF!</definedName>
    <definedName name="BExOKUOK6KZXADD32HFHTZD52XRH" localSheetId="1" hidden="1">#REF!</definedName>
    <definedName name="BExOKUOK6KZXADD32HFHTZD52XRH" hidden="1">#REF!</definedName>
    <definedName name="BExOL8RN70AGK8P0BQLJ7VOK3BFV" localSheetId="1" hidden="1">#REF!</definedName>
    <definedName name="BExOL8RN70AGK8P0BQLJ7VOK3BFV" hidden="1">#REF!</definedName>
    <definedName name="BExOLDERMC616QQQA9AD8RO6LAWZ" localSheetId="1" hidden="1">#REF!</definedName>
    <definedName name="BExOLDERMC616QQQA9AD8RO6LAWZ" hidden="1">#REF!</definedName>
    <definedName name="BExOLG9DAW8W0OL1X1EJB897Q3PL" localSheetId="1" hidden="1">#REF!</definedName>
    <definedName name="BExOLG9DAW8W0OL1X1EJB897Q3PL" hidden="1">#REF!</definedName>
    <definedName name="BExOMA85HF0Z9VLTN2S1GEV2Z4PP" localSheetId="1" hidden="1">#REF!</definedName>
    <definedName name="BExOMA85HF0Z9VLTN2S1GEV2Z4PP" hidden="1">#REF!</definedName>
    <definedName name="BExOMFH3Z46N201TDFMEQVSRNDOS" localSheetId="1" hidden="1">[2]osnovni!#REF!</definedName>
    <definedName name="BExOMFH3Z46N201TDFMEQVSRNDOS" hidden="1">[2]osnovni!#REF!</definedName>
    <definedName name="BExONJ16Z8N7K8ZF7LZMEI2LJIBF" localSheetId="1" hidden="1">#REF!</definedName>
    <definedName name="BExONJ16Z8N7K8ZF7LZMEI2LJIBF" hidden="1">#REF!</definedName>
    <definedName name="BExOO1WWN1QJAWZ15T73DKQKLFZI" localSheetId="1" hidden="1">#REF!</definedName>
    <definedName name="BExOO1WWN1QJAWZ15T73DKQKLFZI" hidden="1">#REF!</definedName>
    <definedName name="BExOOHHXGTOMRQR38R1B8UKLIEWK" localSheetId="1" hidden="1">#REF!</definedName>
    <definedName name="BExOOHHXGTOMRQR38R1B8UKLIEWK" hidden="1">#REF!</definedName>
    <definedName name="BExQ1ONNWZEF4Q9TOOXC51W4YNR4" localSheetId="1" hidden="1">#REF!</definedName>
    <definedName name="BExQ1ONNWZEF4Q9TOOXC51W4YNR4" hidden="1">#REF!</definedName>
    <definedName name="BExQ2OBND7GEUJM8LYM9SJ60JMFG" localSheetId="1" hidden="1">#REF!</definedName>
    <definedName name="BExQ2OBND7GEUJM8LYM9SJ60JMFG" hidden="1">#REF!</definedName>
    <definedName name="BExQ2Z9E002VBYDQ0RRBL7D6LD7N" localSheetId="1" hidden="1">#REF!</definedName>
    <definedName name="BExQ2Z9E002VBYDQ0RRBL7D6LD7N" hidden="1">#REF!</definedName>
    <definedName name="BExQ38JUPF461HLXSV6K7BSZDIB9" localSheetId="1" hidden="1">#REF!</definedName>
    <definedName name="BExQ38JUPF461HLXSV6K7BSZDIB9" hidden="1">#REF!</definedName>
    <definedName name="BExQ38PD1YCF061KYTTYQV74KGLB" localSheetId="1" hidden="1">#REF!</definedName>
    <definedName name="BExQ38PD1YCF061KYTTYQV74KGLB" hidden="1">#REF!</definedName>
    <definedName name="BExQ3BUJW947FG7X84DB2ENI0SUB" localSheetId="1" hidden="1">#REF!</definedName>
    <definedName name="BExQ3BUJW947FG7X84DB2ENI0SUB" hidden="1">#REF!</definedName>
    <definedName name="BExQ487TYLO7889O0W97ZSSYFPDZ" localSheetId="1" hidden="1">#REF!</definedName>
    <definedName name="BExQ487TYLO7889O0W97ZSSYFPDZ" hidden="1">#REF!</definedName>
    <definedName name="BExQ4DB8KAHFH7CWBIMCD1YR6X3Q" localSheetId="1" hidden="1">#REF!</definedName>
    <definedName name="BExQ4DB8KAHFH7CWBIMCD1YR6X3Q" hidden="1">#REF!</definedName>
    <definedName name="BExQ4U3H2MAKN9EZV0G3TK7DNNQL" localSheetId="1" hidden="1">[2]osnovni!#REF!</definedName>
    <definedName name="BExQ4U3H2MAKN9EZV0G3TK7DNNQL" hidden="1">[2]osnovni!#REF!</definedName>
    <definedName name="BExQ5XI9KJG4QLX3IPW0AV6NR1PM" localSheetId="1" hidden="1">#REF!</definedName>
    <definedName name="BExQ5XI9KJG4QLX3IPW0AV6NR1PM" hidden="1">#REF!</definedName>
    <definedName name="BExQ69SMCG7WMTUOB5034XIX54U5" localSheetId="1" hidden="1">#REF!</definedName>
    <definedName name="BExQ69SMCG7WMTUOB5034XIX54U5" hidden="1">#REF!</definedName>
    <definedName name="BExQ7899R1G5JDJJU4XQPJSO25FN" localSheetId="1" hidden="1">#REF!</definedName>
    <definedName name="BExQ7899R1G5JDJJU4XQPJSO25FN" hidden="1">#REF!</definedName>
    <definedName name="BExQ8583R2FEFY09ZRCYGLVI959B" localSheetId="1" hidden="1">#REF!</definedName>
    <definedName name="BExQ8583R2FEFY09ZRCYGLVI959B" hidden="1">#REF!</definedName>
    <definedName name="BExQ8REIU8RWG6TMW3WSKD5NLSUH" localSheetId="1" hidden="1">#REF!</definedName>
    <definedName name="BExQ8REIU8RWG6TMW3WSKD5NLSUH" hidden="1">#REF!</definedName>
    <definedName name="BExQ951EV3OCTFRFVPLTE200VFGG" localSheetId="1" hidden="1">[2]osnovni!#REF!</definedName>
    <definedName name="BExQ951EV3OCTFRFVPLTE200VFGG" hidden="1">[2]osnovni!#REF!</definedName>
    <definedName name="BExQA5LQAAN43D5V6XKQQOCP6G5N" localSheetId="1" hidden="1">#REF!</definedName>
    <definedName name="BExQA5LQAAN43D5V6XKQQOCP6G5N" hidden="1">#REF!</definedName>
    <definedName name="BExQAISHV5ZZCPVLZTS6YUA22RCH" localSheetId="1" hidden="1">#REF!</definedName>
    <definedName name="BExQAISHV5ZZCPVLZTS6YUA22RCH" hidden="1">#REF!</definedName>
    <definedName name="BExQAN4VSOHCSV9DD1WRFLBQ96PR" localSheetId="1" hidden="1">#REF!</definedName>
    <definedName name="BExQAN4VSOHCSV9DD1WRFLBQ96PR" hidden="1">#REF!</definedName>
    <definedName name="BExQBH3TNV6HEXXKCHGE99JOXLV6" localSheetId="1" hidden="1">#REF!</definedName>
    <definedName name="BExQBH3TNV6HEXXKCHGE99JOXLV6" hidden="1">#REF!</definedName>
    <definedName name="BExQC0FPGWCQ7B66IIAFC5ECLBDS" localSheetId="1" hidden="1">#REF!</definedName>
    <definedName name="BExQC0FPGWCQ7B66IIAFC5ECLBDS" hidden="1">#REF!</definedName>
    <definedName name="BExQCEDH0JYSHLIR4BZ9ZETPFK2Z" localSheetId="1" hidden="1">#REF!</definedName>
    <definedName name="BExQCEDH0JYSHLIR4BZ9ZETPFK2Z" hidden="1">#REF!</definedName>
    <definedName name="BExQFTEEPD3QA9XDZBM9DNEXX50K" localSheetId="1" hidden="1">#REF!</definedName>
    <definedName name="BExQFTEEPD3QA9XDZBM9DNEXX50K" hidden="1">#REF!</definedName>
    <definedName name="BExQFULJV0PXNMTBUZ4MJIGCSK10" localSheetId="1" hidden="1">#REF!</definedName>
    <definedName name="BExQFULJV0PXNMTBUZ4MJIGCSK10" hidden="1">#REF!</definedName>
    <definedName name="BExQG2E2D7S90DVSVF6UJ93LN9E0" localSheetId="1" hidden="1">#REF!</definedName>
    <definedName name="BExQG2E2D7S90DVSVF6UJ93LN9E0" hidden="1">#REF!</definedName>
    <definedName name="BExQGKO7WAZFJPAEOM25MAJDSU1C" localSheetId="1" hidden="1">#REF!</definedName>
    <definedName name="BExQGKO7WAZFJPAEOM25MAJDSU1C" hidden="1">#REF!</definedName>
    <definedName name="BExQHTBR8MUXR7W8M217HBS2W4CI" localSheetId="1" hidden="1">#REF!</definedName>
    <definedName name="BExQHTBR8MUXR7W8M217HBS2W4CI" hidden="1">#REF!</definedName>
    <definedName name="BExQI1F2S6KONWXBR5WCXEH4AHTI" localSheetId="1" hidden="1">#REF!</definedName>
    <definedName name="BExQI1F2S6KONWXBR5WCXEH4AHTI" hidden="1">#REF!</definedName>
    <definedName name="BExQJ5FEVTY1EGKURNGMXRULDJHY" localSheetId="1" hidden="1">#REF!</definedName>
    <definedName name="BExQJ5FEVTY1EGKURNGMXRULDJHY" hidden="1">#REF!</definedName>
    <definedName name="BExQJS7FIAMHYK42I520OYF9J46Q" localSheetId="1" hidden="1">#REF!</definedName>
    <definedName name="BExQJS7FIAMHYK42I520OYF9J46Q" hidden="1">#REF!</definedName>
    <definedName name="BExQK8ZLSE99401FRYK4H3YH9YN5" localSheetId="1" hidden="1">[2]osnovni!#REF!</definedName>
    <definedName name="BExQK8ZLSE99401FRYK4H3YH9YN5" hidden="1">[2]osnovni!#REF!</definedName>
    <definedName name="BExS09WBIEISHRKLG4MBNB77T1KO" localSheetId="1" hidden="1">#REF!</definedName>
    <definedName name="BExS09WBIEISHRKLG4MBNB77T1KO" hidden="1">#REF!</definedName>
    <definedName name="BExS0RKXSZQCCXI6FK0PF55BXGE3" localSheetId="1" hidden="1">#REF!</definedName>
    <definedName name="BExS0RKXSZQCCXI6FK0PF55BXGE3" hidden="1">#REF!</definedName>
    <definedName name="BExS169G5H5VV03FA8JO03KJL58B" localSheetId="1" hidden="1">#REF!</definedName>
    <definedName name="BExS169G5H5VV03FA8JO03KJL58B" hidden="1">#REF!</definedName>
    <definedName name="BExS1MASJR64T423MPKWLIRJ1XW6" localSheetId="1" hidden="1">#REF!</definedName>
    <definedName name="BExS1MASJR64T423MPKWLIRJ1XW6" hidden="1">#REF!</definedName>
    <definedName name="BExS214S18UOBV47TSJS62YNMNPX" localSheetId="1" hidden="1">#REF!</definedName>
    <definedName name="BExS214S18UOBV47TSJS62YNMNPX" hidden="1">#REF!</definedName>
    <definedName name="BExS3J893INIVLRHGTKGQC241CCG" localSheetId="1" hidden="1">#REF!</definedName>
    <definedName name="BExS3J893INIVLRHGTKGQC241CCG" hidden="1">#REF!</definedName>
    <definedName name="BExS3ZEWIK98CEI8SIL4GRFUT9OI" localSheetId="1" hidden="1">#REF!</definedName>
    <definedName name="BExS3ZEWIK98CEI8SIL4GRFUT9OI" hidden="1">#REF!</definedName>
    <definedName name="BExS45EOQJBZ7MV3I3AALGS8RSF8" localSheetId="1" hidden="1">#REF!</definedName>
    <definedName name="BExS45EOQJBZ7MV3I3AALGS8RSF8" hidden="1">#REF!</definedName>
    <definedName name="BExS5R936B5TJ691IP22T4P72XFG" localSheetId="1" hidden="1">#REF!</definedName>
    <definedName name="BExS5R936B5TJ691IP22T4P72XFG" hidden="1">#REF!</definedName>
    <definedName name="BExS6VPJSPWK1TD4VVOESHD0YKG3" localSheetId="1" hidden="1">#REF!</definedName>
    <definedName name="BExS6VPJSPWK1TD4VVOESHD0YKG3" hidden="1">#REF!</definedName>
    <definedName name="BExS98820K4YSBJJIDN32MGEJRP6" localSheetId="1" hidden="1">#REF!</definedName>
    <definedName name="BExS98820K4YSBJJIDN32MGEJRP6" hidden="1">#REF!</definedName>
    <definedName name="BExSDF9UKYZELRY9D7FUOX784T2N" localSheetId="1" hidden="1">#REF!</definedName>
    <definedName name="BExSDF9UKYZELRY9D7FUOX784T2N" hidden="1">#REF!</definedName>
    <definedName name="BExSDHTJCSYDZPJ08GC80R7FVGHS" localSheetId="1" hidden="1">#REF!</definedName>
    <definedName name="BExSDHTJCSYDZPJ08GC80R7FVGHS" hidden="1">#REF!</definedName>
    <definedName name="BExSE277O9GKHPCD84GWM2ONYGU4" localSheetId="1" hidden="1">#REF!</definedName>
    <definedName name="BExSE277O9GKHPCD84GWM2ONYGU4" hidden="1">#REF!</definedName>
    <definedName name="BExSEQH0OSV4WUH2W6MER20H91H1" localSheetId="1" hidden="1">#REF!</definedName>
    <definedName name="BExSEQH0OSV4WUH2W6MER20H91H1" hidden="1">#REF!</definedName>
    <definedName name="BExSERDJ5GCEML0G8NUNP5DLQK0E" localSheetId="1" hidden="1">#REF!</definedName>
    <definedName name="BExSERDJ5GCEML0G8NUNP5DLQK0E" hidden="1">#REF!</definedName>
    <definedName name="BExSFR1BDYPK1B635912ZQGJAFK8" localSheetId="1" hidden="1">#REF!</definedName>
    <definedName name="BExSFR1BDYPK1B635912ZQGJAFK8" hidden="1">#REF!</definedName>
    <definedName name="BExSG6MDM3GYNEEV1W8FAN8IDIBN" localSheetId="1" hidden="1">#REF!</definedName>
    <definedName name="BExSG6MDM3GYNEEV1W8FAN8IDIBN" hidden="1">#REF!</definedName>
    <definedName name="BExSH7HI8TVHMT10ANUTPSPQVSKV" localSheetId="1" hidden="1">#REF!</definedName>
    <definedName name="BExSH7HI8TVHMT10ANUTPSPQVSKV" hidden="1">#REF!</definedName>
    <definedName name="BExSHCA5YMBUGGVVNVXXXTWTZEGM" localSheetId="1" hidden="1">#REF!</definedName>
    <definedName name="BExSHCA5YMBUGGVVNVXXXTWTZEGM" hidden="1">#REF!</definedName>
    <definedName name="BExTTSGT6VJU9U5MZO28TH9H5Y22" localSheetId="1" hidden="1">#REF!</definedName>
    <definedName name="BExTTSGT6VJU9U5MZO28TH9H5Y22" hidden="1">#REF!</definedName>
    <definedName name="BExTW24VNKIUKB9K62VOLB6SC3D3" localSheetId="1" hidden="1">#REF!</definedName>
    <definedName name="BExTW24VNKIUKB9K62VOLB6SC3D3" hidden="1">#REF!</definedName>
    <definedName name="BExTW8KYC598K6VGJ279ZX1CZ491" localSheetId="1" hidden="1">#REF!</definedName>
    <definedName name="BExTW8KYC598K6VGJ279ZX1CZ491" hidden="1">#REF!</definedName>
    <definedName name="BExTXMS59MUCPGA5Y504PTM251EH" localSheetId="1" hidden="1">#REF!</definedName>
    <definedName name="BExTXMS59MUCPGA5Y504PTM251EH" hidden="1">#REF!</definedName>
    <definedName name="BExTYN1HOCVRP013P8J1MUZWNZN9" localSheetId="1" hidden="1">#REF!</definedName>
    <definedName name="BExTYN1HOCVRP013P8J1MUZWNZN9" hidden="1">#REF!</definedName>
    <definedName name="BExTZCTF7ECX56X36K6YUYDBFMVO" localSheetId="1" hidden="1">#REF!</definedName>
    <definedName name="BExTZCTF7ECX56X36K6YUYDBFMVO" hidden="1">#REF!</definedName>
    <definedName name="BExTZFYNL69QD5Q164NYZSK7K2IY" localSheetId="1" hidden="1">#REF!</definedName>
    <definedName name="BExTZFYNL69QD5Q164NYZSK7K2IY" hidden="1">#REF!</definedName>
    <definedName name="BExU0JTN3Q70XGSJNJ79J5BKWR07" localSheetId="1" hidden="1">#REF!</definedName>
    <definedName name="BExU0JTN3Q70XGSJNJ79J5BKWR07" hidden="1">#REF!</definedName>
    <definedName name="BExU1KJAZR08Q3E9VWBSPZB16V50" localSheetId="1" hidden="1">#REF!</definedName>
    <definedName name="BExU1KJAZR08Q3E9VWBSPZB16V50" hidden="1">#REF!</definedName>
    <definedName name="BExU2CPL19I9CCQOVZOCN2F6KPO5" localSheetId="1" hidden="1">#REF!</definedName>
    <definedName name="BExU2CPL19I9CCQOVZOCN2F6KPO5" hidden="1">#REF!</definedName>
    <definedName name="BExU3F7XBFXCJPE1QA5RT1LG4GFZ" localSheetId="1" hidden="1">#REF!</definedName>
    <definedName name="BExU3F7XBFXCJPE1QA5RT1LG4GFZ" hidden="1">#REF!</definedName>
    <definedName name="BExU3PK2TO85QLQMHYAWIM1YJT9W" localSheetId="1" hidden="1">#REF!</definedName>
    <definedName name="BExU3PK2TO85QLQMHYAWIM1YJT9W" hidden="1">#REF!</definedName>
    <definedName name="BExU6GWRHR7OX5QHTOGN5LHVGXH2" localSheetId="1" hidden="1">#REF!</definedName>
    <definedName name="BExU6GWRHR7OX5QHTOGN5LHVGXH2" hidden="1">#REF!</definedName>
    <definedName name="BExU6MGAEY8Q9QHRU9CP70KH6O5E" localSheetId="1" hidden="1">#REF!</definedName>
    <definedName name="BExU6MGAEY8Q9QHRU9CP70KH6O5E" hidden="1">#REF!</definedName>
    <definedName name="BExU6W7216MA9S4IP5L6VTQ8VYK7" localSheetId="1" hidden="1">#REF!</definedName>
    <definedName name="BExU6W7216MA9S4IP5L6VTQ8VYK7" hidden="1">#REF!</definedName>
    <definedName name="BExU7U7M4R3MIK3E15RNIIF6GUKL" localSheetId="1" hidden="1">#REF!</definedName>
    <definedName name="BExU7U7M4R3MIK3E15RNIIF6GUKL" hidden="1">#REF!</definedName>
    <definedName name="BExU89N7PSUZTPZTFGNITTD12SAO" localSheetId="1" hidden="1">#REF!</definedName>
    <definedName name="BExU89N7PSUZTPZTFGNITTD12SAO" hidden="1">#REF!</definedName>
    <definedName name="BExU8D8N0SMDPI0JS5W50BEUU67O" localSheetId="1" hidden="1">#REF!</definedName>
    <definedName name="BExU8D8N0SMDPI0JS5W50BEUU67O" hidden="1">#REF!</definedName>
    <definedName name="BExU9S6VP2VBPXM31EMS3EZBS5BJ" localSheetId="1" hidden="1">#REF!</definedName>
    <definedName name="BExU9S6VP2VBPXM31EMS3EZBS5BJ" hidden="1">#REF!</definedName>
    <definedName name="BExUAS07HNGJP1RXZBXFQF5CAZ8G" localSheetId="1" hidden="1">#REF!</definedName>
    <definedName name="BExUAS07HNGJP1RXZBXFQF5CAZ8G" hidden="1">#REF!</definedName>
    <definedName name="BExUASGGK3YLBMI80DHC86GNRYYM" localSheetId="1" hidden="1">#REF!</definedName>
    <definedName name="BExUASGGK3YLBMI80DHC86GNRYYM" hidden="1">#REF!</definedName>
    <definedName name="BExUB8MWE7MLFZUNMKTY3WIQFYXX" localSheetId="1" hidden="1">[2]osnovni!#REF!</definedName>
    <definedName name="BExUB8MWE7MLFZUNMKTY3WIQFYXX" hidden="1">[2]osnovni!#REF!</definedName>
    <definedName name="BExUC6NND4ANL7105W4UFMK58BC2" localSheetId="1" hidden="1">#REF!</definedName>
    <definedName name="BExUC6NND4ANL7105W4UFMK58BC2" hidden="1">#REF!</definedName>
    <definedName name="BExUCDP3RI4WSR37TZ6SGG2AVIAS" localSheetId="1" hidden="1">#REF!</definedName>
    <definedName name="BExUCDP3RI4WSR37TZ6SGG2AVIAS" hidden="1">#REF!</definedName>
    <definedName name="BExUE0AF8ECN8IFRVNFY23ZSK286" localSheetId="1" hidden="1">[2]osnovni!#REF!</definedName>
    <definedName name="BExUE0AF8ECN8IFRVNFY23ZSK286" hidden="1">[2]osnovni!#REF!</definedName>
    <definedName name="BExVRE1HL8XFR87FJKM5ZYDFK6DV" localSheetId="1" hidden="1">#REF!</definedName>
    <definedName name="BExVRE1HL8XFR87FJKM5ZYDFK6DV" hidden="1">#REF!</definedName>
    <definedName name="BExVS9IEP7I3KTG38RB6NVFAN243" localSheetId="1" hidden="1">#REF!</definedName>
    <definedName name="BExVS9IEP7I3KTG38RB6NVFAN243" hidden="1">#REF!</definedName>
    <definedName name="BExVSSU8RIDVG21ZWTYCV1O5UFT7" localSheetId="1" hidden="1">#REF!</definedName>
    <definedName name="BExVSSU8RIDVG21ZWTYCV1O5UFT7" hidden="1">#REF!</definedName>
    <definedName name="BExVUW2BH16FLWXHF2LVS8DP7NMD" localSheetId="1" hidden="1">#REF!</definedName>
    <definedName name="BExVUW2BH16FLWXHF2LVS8DP7NMD" hidden="1">#REF!</definedName>
    <definedName name="BExVVKN1YKF11GPN7638N5L2V80W" localSheetId="1" hidden="1">#REF!</definedName>
    <definedName name="BExVVKN1YKF11GPN7638N5L2V80W" hidden="1">#REF!</definedName>
    <definedName name="BExVVPQHRKHNFA6BMME6CRFKIFV0" localSheetId="1" hidden="1">#REF!</definedName>
    <definedName name="BExVVPQHRKHNFA6BMME6CRFKIFV0" hidden="1">#REF!</definedName>
    <definedName name="BExVWKR4IZEVTO6S0GKPRXW9UXZ1" localSheetId="1" hidden="1">#REF!</definedName>
    <definedName name="BExVWKR4IZEVTO6S0GKPRXW9UXZ1" hidden="1">#REF!</definedName>
    <definedName name="BExVWSEDCMU6XDCGMNOHV57FQPYR" localSheetId="1" hidden="1">#REF!</definedName>
    <definedName name="BExVWSEDCMU6XDCGMNOHV57FQPYR" hidden="1">#REF!</definedName>
    <definedName name="BExVYOA4BUH051XMM8HZH1DJ6771" localSheetId="1" hidden="1">#REF!</definedName>
    <definedName name="BExVYOA4BUH051XMM8HZH1DJ6771" hidden="1">#REF!</definedName>
    <definedName name="BExW014O0J85XWJPHQI63X21LGOL" localSheetId="1" hidden="1">#REF!</definedName>
    <definedName name="BExW014O0J85XWJPHQI63X21LGOL" hidden="1">#REF!</definedName>
    <definedName name="BExW07Q0PTDM6X3HYMQX51OCNJV9" localSheetId="1" hidden="1">#REF!</definedName>
    <definedName name="BExW07Q0PTDM6X3HYMQX51OCNJV9" hidden="1">#REF!</definedName>
    <definedName name="BExW092I8O8909X3ONL5664ECAXB" localSheetId="1" hidden="1">#REF!</definedName>
    <definedName name="BExW092I8O8909X3ONL5664ECAXB" hidden="1">#REF!</definedName>
    <definedName name="BExW0FILHAZFDQGSE1L1W1N42DFU" localSheetId="1" hidden="1">#REF!</definedName>
    <definedName name="BExW0FILHAZFDQGSE1L1W1N42DFU" hidden="1">#REF!</definedName>
    <definedName name="BExW0RCNXB6J4982XCQTHQMWI4SN" localSheetId="1" hidden="1">#REF!</definedName>
    <definedName name="BExW0RCNXB6J4982XCQTHQMWI4SN" hidden="1">#REF!</definedName>
    <definedName name="BExW0WLK3D8Z82ZODHRJW761IDXD" localSheetId="1" hidden="1">#REF!</definedName>
    <definedName name="BExW0WLK3D8Z82ZODHRJW761IDXD" hidden="1">#REF!</definedName>
    <definedName name="BExW1FS4TI0B74AQFBARRAN5VYBD" localSheetId="1" hidden="1">#REF!</definedName>
    <definedName name="BExW1FS4TI0B74AQFBARRAN5VYBD" hidden="1">#REF!</definedName>
    <definedName name="BExW2FLEN0PI5P07HQH9WNB1B2UF" localSheetId="1" hidden="1">#REF!</definedName>
    <definedName name="BExW2FLEN0PI5P07HQH9WNB1B2UF" hidden="1">#REF!</definedName>
    <definedName name="BExW35IMUNYRY3A6NZMP1AZ69QKY" localSheetId="1" hidden="1">#REF!</definedName>
    <definedName name="BExW35IMUNYRY3A6NZMP1AZ69QKY" hidden="1">#REF!</definedName>
    <definedName name="BExW4EX6C6HI7WB02DZX7DHY8NRZ" localSheetId="1" hidden="1">#REF!</definedName>
    <definedName name="BExW4EX6C6HI7WB02DZX7DHY8NRZ" hidden="1">#REF!</definedName>
    <definedName name="BExW5A8L9SLAWGZL2ON5BWRLYRG4" localSheetId="1" hidden="1">[2]osnovni!#REF!</definedName>
    <definedName name="BExW5A8L9SLAWGZL2ON5BWRLYRG4" hidden="1">[2]osnovni!#REF!</definedName>
    <definedName name="BExW7UP5U4S8ZIURCP4G84KL2FJ7" localSheetId="1" hidden="1">#REF!</definedName>
    <definedName name="BExW7UP5U4S8ZIURCP4G84KL2FJ7" hidden="1">#REF!</definedName>
    <definedName name="BExXNTNM3ASTN6XYNBZ208AQ11OB" localSheetId="1" hidden="1">#REF!</definedName>
    <definedName name="BExXNTNM3ASTN6XYNBZ208AQ11OB" hidden="1">#REF!</definedName>
    <definedName name="BExXO33GHHZS3D974AIRCWXB6XZY" localSheetId="1" hidden="1">#REF!</definedName>
    <definedName name="BExXO33GHHZS3D974AIRCWXB6XZY" hidden="1">#REF!</definedName>
    <definedName name="BExXPLCDK0XHMO921XJ9YIUINNIV" localSheetId="1" hidden="1">#REF!</definedName>
    <definedName name="BExXPLCDK0XHMO921XJ9YIUINNIV" hidden="1">#REF!</definedName>
    <definedName name="BExXQZ8QXT9Q39MDDZ43DR57PXDL" localSheetId="1" hidden="1">#REF!</definedName>
    <definedName name="BExXQZ8QXT9Q39MDDZ43DR57PXDL" hidden="1">#REF!</definedName>
    <definedName name="BExXSCE8MP7POUCJ1JT7HFYFKIAQ" localSheetId="1" hidden="1">#REF!</definedName>
    <definedName name="BExXSCE8MP7POUCJ1JT7HFYFKIAQ" hidden="1">#REF!</definedName>
    <definedName name="BExXT8GLU13B5GXUFSCMHD9OWF78" localSheetId="1" hidden="1">#REF!</definedName>
    <definedName name="BExXT8GLU13B5GXUFSCMHD9OWF78" hidden="1">#REF!</definedName>
    <definedName name="BExXT8M25DO917N0ZSB0HMDNHO9C" localSheetId="1" hidden="1">#REF!</definedName>
    <definedName name="BExXT8M25DO917N0ZSB0HMDNHO9C" hidden="1">#REF!</definedName>
    <definedName name="BExXTME7HZB8DW9TY4IQ7MDF1KDD" localSheetId="1" hidden="1">[2]osnovni!#REF!</definedName>
    <definedName name="BExXTME7HZB8DW9TY4IQ7MDF1KDD" hidden="1">[2]osnovni!#REF!</definedName>
    <definedName name="BExXTWVZYKSQU2EB3KMPA3JAYWSV" localSheetId="1" hidden="1">#REF!</definedName>
    <definedName name="BExXTWVZYKSQU2EB3KMPA3JAYWSV" hidden="1">#REF!</definedName>
    <definedName name="BExXU4TUY109ZWCJN1Q19ULKP2E4" localSheetId="1" hidden="1">#REF!</definedName>
    <definedName name="BExXU4TUY109ZWCJN1Q19ULKP2E4" hidden="1">#REF!</definedName>
    <definedName name="BExXUPYHAGFKTWJ6TZSITOMD8EJL" localSheetId="1" hidden="1">#REF!</definedName>
    <definedName name="BExXUPYHAGFKTWJ6TZSITOMD8EJL" hidden="1">#REF!</definedName>
    <definedName name="BExXVCVRU7MBCO2HCWZLHCYHYGFC" localSheetId="1" hidden="1">#REF!</definedName>
    <definedName name="BExXVCVRU7MBCO2HCWZLHCYHYGFC" hidden="1">#REF!</definedName>
    <definedName name="BExXVHJ41YA7SSBE8E4JT6Q175EL" localSheetId="1" hidden="1">#REF!</definedName>
    <definedName name="BExXVHJ41YA7SSBE8E4JT6Q175EL" hidden="1">#REF!</definedName>
    <definedName name="BExXVK2WDUM373N6KQV2FNQXOG4L" localSheetId="1" hidden="1">#REF!</definedName>
    <definedName name="BExXVK2WDUM373N6KQV2FNQXOG4L" hidden="1">#REF!</definedName>
    <definedName name="BExXVTO0RWI4RJ2HNIWS8C2SMZG3" localSheetId="1" hidden="1">#REF!</definedName>
    <definedName name="BExXVTO0RWI4RJ2HNIWS8C2SMZG3" hidden="1">#REF!</definedName>
    <definedName name="BExXWAR0ROHDCMDJ6V2A484DM55F" localSheetId="1" hidden="1">#REF!</definedName>
    <definedName name="BExXWAR0ROHDCMDJ6V2A484DM55F" hidden="1">#REF!</definedName>
    <definedName name="BExXXD9DNEP9YPV68COZSM078QSN" localSheetId="1" hidden="1">#REF!</definedName>
    <definedName name="BExXXD9DNEP9YPV68COZSM078QSN" hidden="1">#REF!</definedName>
    <definedName name="BExXYA2RZ4R0E4V4Y6W01HETRD8P" localSheetId="1" hidden="1">#REF!</definedName>
    <definedName name="BExXYA2RZ4R0E4V4Y6W01HETRD8P" hidden="1">#REF!</definedName>
    <definedName name="BExXZPMM7ZE3SASPLJR0P9G6WJD9" localSheetId="1" hidden="1">#REF!</definedName>
    <definedName name="BExXZPMM7ZE3SASPLJR0P9G6WJD9" hidden="1">#REF!</definedName>
    <definedName name="BExY0H1RTMAEDVK6PNUZFM90JTJR" localSheetId="1" hidden="1">[2]osnovni!#REF!</definedName>
    <definedName name="BExY0H1RTMAEDVK6PNUZFM90JTJR" hidden="1">[2]osnovni!#REF!</definedName>
    <definedName name="BExY1L24HR2XKP9ULDOD3U3890TI" localSheetId="1" hidden="1">#REF!</definedName>
    <definedName name="BExY1L24HR2XKP9ULDOD3U3890TI" hidden="1">#REF!</definedName>
    <definedName name="BExY2SYQEG718OKFZQUC6A8TRESH" localSheetId="1" hidden="1">#REF!</definedName>
    <definedName name="BExY2SYQEG718OKFZQUC6A8TRESH" hidden="1">#REF!</definedName>
    <definedName name="BExY5G4D0APGKC33XPU9PTM674KB" localSheetId="1" hidden="1">#REF!</definedName>
    <definedName name="BExY5G4D0APGKC33XPU9PTM674KB" hidden="1">#REF!</definedName>
    <definedName name="BExY5YPB0OI8WS6A5K6SGPJJY5PV" localSheetId="1" hidden="1">#REF!</definedName>
    <definedName name="BExY5YPB0OI8WS6A5K6SGPJJY5PV" hidden="1">#REF!</definedName>
    <definedName name="BExZJHZYCJTI6S4NY30T2ZPWLBB6" localSheetId="1" hidden="1">#REF!</definedName>
    <definedName name="BExZJHZYCJTI6S4NY30T2ZPWLBB6" hidden="1">#REF!</definedName>
    <definedName name="BExZJOQT3P5Q0Y5JHIUJKAYTIRD2" localSheetId="1" hidden="1">#REF!</definedName>
    <definedName name="BExZJOQT3P5Q0Y5JHIUJKAYTIRD2" hidden="1">#REF!</definedName>
    <definedName name="BExZMA8Z0VSK9KJZXJ4IEALZR9PJ" localSheetId="1" hidden="1">#REF!</definedName>
    <definedName name="BExZMA8Z0VSK9KJZXJ4IEALZR9PJ" hidden="1">#REF!</definedName>
    <definedName name="BExZMIN3QOUYHCFPVPO8LW0JJDYD" localSheetId="1" hidden="1">#REF!</definedName>
    <definedName name="BExZMIN3QOUYHCFPVPO8LW0JJDYD" hidden="1">#REF!</definedName>
    <definedName name="BExZN6RLFKWVTFS1BOWKH5F38CGV" localSheetId="1" hidden="1">#REF!</definedName>
    <definedName name="BExZN6RLFKWVTFS1BOWKH5F38CGV" hidden="1">#REF!</definedName>
    <definedName name="BExZP9UBDTJ4DZN7ZEYTPNO5HZ0F" localSheetId="1" hidden="1">#REF!</definedName>
    <definedName name="BExZP9UBDTJ4DZN7ZEYTPNO5HZ0F" hidden="1">#REF!</definedName>
    <definedName name="BExZPLTVRF7Z0PC7ZSFSYAZ41BLN" localSheetId="1" hidden="1">#REF!</definedName>
    <definedName name="BExZPLTVRF7Z0PC7ZSFSYAZ41BLN" hidden="1">#REF!</definedName>
    <definedName name="BExZPS9STGUD7WKQQ3MSS0U5X7FH" localSheetId="1" hidden="1">[2]osnovni!#REF!</definedName>
    <definedName name="BExZPS9STGUD7WKQQ3MSS0U5X7FH" hidden="1">[2]osnovni!#REF!</definedName>
    <definedName name="BExZQOCA678SOO8UZEELZZINCQLK" localSheetId="1" hidden="1">#REF!</definedName>
    <definedName name="BExZQOCA678SOO8UZEELZZINCQLK" hidden="1">#REF!</definedName>
    <definedName name="BExZRCM9ELUYLA5JGLZ080GY1XAD" localSheetId="1" hidden="1">#REF!</definedName>
    <definedName name="BExZRCM9ELUYLA5JGLZ080GY1XAD" hidden="1">#REF!</definedName>
    <definedName name="BExZS5U5PM2QWPL31GL0GE4IPMLO" localSheetId="1" hidden="1">[2]osnovni!#REF!</definedName>
    <definedName name="BExZS5U5PM2QWPL31GL0GE4IPMLO" hidden="1">[2]osnovni!#REF!</definedName>
    <definedName name="BExZS9VXCF1KQVEY2R0QLTURRQBJ" localSheetId="1" hidden="1">#REF!</definedName>
    <definedName name="BExZS9VXCF1KQVEY2R0QLTURRQBJ" hidden="1">#REF!</definedName>
    <definedName name="BExZT7QY5QPHDGW2FUD3L2GTA0WP" localSheetId="1" hidden="1">#REF!</definedName>
    <definedName name="BExZT7QY5QPHDGW2FUD3L2GTA0WP" hidden="1">#REF!</definedName>
    <definedName name="BExZU5M5TC1MV7P8QRZN2AIR0IEN" localSheetId="1" hidden="1">#REF!</definedName>
    <definedName name="BExZU5M5TC1MV7P8QRZN2AIR0IEN" hidden="1">#REF!</definedName>
    <definedName name="BExZVTENFIP1Q70TI7FOM4TOC1U8" localSheetId="1" hidden="1">#REF!</definedName>
    <definedName name="BExZVTENFIP1Q70TI7FOM4TOC1U8" hidden="1">#REF!</definedName>
    <definedName name="BExZWEOPXBK0E00D18MZZS85A5SX" localSheetId="1" hidden="1">#REF!</definedName>
    <definedName name="BExZWEOPXBK0E00D18MZZS85A5SX" hidden="1">#REF!</definedName>
    <definedName name="BExZWWTE45CYJ2ZO3V3GEILKD4KS" localSheetId="1" hidden="1">#REF!</definedName>
    <definedName name="BExZWWTE45CYJ2ZO3V3GEILKD4KS" hidden="1">#REF!</definedName>
    <definedName name="ć" localSheetId="1">[3]NEFTRANS!#REF!</definedName>
    <definedName name="ć">[3]NEFTRANS!#REF!</definedName>
    <definedName name="d">[1]NOVMIR3!$E$3:$E$43</definedName>
    <definedName name="f" localSheetId="1">[3]NEFTRANS!#REF!</definedName>
    <definedName name="f">[3]NEFTRANS!#REF!</definedName>
    <definedName name="fr" localSheetId="1" hidden="1">#REF!</definedName>
    <definedName name="fr" hidden="1">#REF!</definedName>
    <definedName name="I" localSheetId="1">[4]NEFTRANS!#REF!</definedName>
    <definedName name="I">[4]NEFTRANS!#REF!</definedName>
    <definedName name="IdiNa1" localSheetId="1">[5]!IdiNa1</definedName>
    <definedName name="IdiNa1">[5]!IdiNa1</definedName>
    <definedName name="IdiNa10" localSheetId="1">[5]!IdiNa10</definedName>
    <definedName name="IdiNa10">[5]!IdiNa10</definedName>
    <definedName name="IdiNa11" localSheetId="1">[5]!IdiNa11</definedName>
    <definedName name="IdiNa11">[5]!IdiNa11</definedName>
    <definedName name="IdiNa12" localSheetId="1">[5]!IdiNa12</definedName>
    <definedName name="IdiNa12">[5]!IdiNa12</definedName>
    <definedName name="IdiNa13" localSheetId="1">[5]!IdiNa13</definedName>
    <definedName name="IdiNa13">[5]!IdiNa13</definedName>
    <definedName name="IdiNa14" localSheetId="1">[5]!IdiNa14</definedName>
    <definedName name="IdiNa14">[5]!IdiNa14</definedName>
    <definedName name="IdiNa15" localSheetId="1">[5]!IdiNa15</definedName>
    <definedName name="IdiNa15">[5]!IdiNa15</definedName>
    <definedName name="IdiNa16" localSheetId="1">[5]!IdiNa16</definedName>
    <definedName name="IdiNa16">[5]!IdiNa16</definedName>
    <definedName name="IdiNa17" localSheetId="1">[5]!IdiNa17</definedName>
    <definedName name="IdiNa17">[5]!IdiNa17</definedName>
    <definedName name="IdiNa18" localSheetId="1">[5]!IdiNa18</definedName>
    <definedName name="IdiNa18">[5]!IdiNa18</definedName>
    <definedName name="IdiNa19" localSheetId="1">[5]!IdiNa19</definedName>
    <definedName name="IdiNa19">[5]!IdiNa19</definedName>
    <definedName name="IdiNa2" localSheetId="1">[5]!IdiNa2</definedName>
    <definedName name="IdiNa2">[5]!IdiNa2</definedName>
    <definedName name="IdiNa20" localSheetId="1">[5]!IdiNa20</definedName>
    <definedName name="IdiNa20">[5]!IdiNa20</definedName>
    <definedName name="IdiNa21" localSheetId="1">[5]!IdiNa21</definedName>
    <definedName name="IdiNa21">[5]!IdiNa21</definedName>
    <definedName name="IdiNa22" localSheetId="1">[5]!IdiNa22</definedName>
    <definedName name="IdiNa22">[5]!IdiNa22</definedName>
    <definedName name="IdiNa23" localSheetId="1">[5]!IdiNa23</definedName>
    <definedName name="IdiNa23">[5]!IdiNa23</definedName>
    <definedName name="IdiNa24" localSheetId="1">[5]!IdiNa24</definedName>
    <definedName name="IdiNa24">[5]!IdiNa24</definedName>
    <definedName name="IdiNa25" localSheetId="1">[5]!IdiNa25</definedName>
    <definedName name="IdiNa25">[5]!IdiNa25</definedName>
    <definedName name="IdiNa26" localSheetId="1">[5]!IdiNa26</definedName>
    <definedName name="IdiNa26">[5]!IdiNa26</definedName>
    <definedName name="IdiNa27" localSheetId="1">[5]!IdiNa27</definedName>
    <definedName name="IdiNa27">[5]!IdiNa27</definedName>
    <definedName name="IdiNa28" localSheetId="1">[5]!IdiNa28</definedName>
    <definedName name="IdiNa28">[5]!IdiNa28</definedName>
    <definedName name="IdiNa29" localSheetId="1">[5]!IdiNa29</definedName>
    <definedName name="IdiNa29">[5]!IdiNa29</definedName>
    <definedName name="IdiNa3" localSheetId="1">[5]!IdiNa3</definedName>
    <definedName name="IdiNa3">[5]!IdiNa3</definedName>
    <definedName name="IdiNa30" localSheetId="1">[5]!IdiNa30</definedName>
    <definedName name="IdiNa30">[5]!IdiNa30</definedName>
    <definedName name="IdiNa31" localSheetId="1">[5]!IdiNa31</definedName>
    <definedName name="IdiNa31">[5]!IdiNa31</definedName>
    <definedName name="IdiNa32" localSheetId="1">[5]!IdiNa32</definedName>
    <definedName name="IdiNa32">[5]!IdiNa32</definedName>
    <definedName name="IdiNa33" localSheetId="1">[5]!IdiNa33</definedName>
    <definedName name="IdiNa33">[5]!IdiNa33</definedName>
    <definedName name="IdiNa34" localSheetId="1">[5]!IdiNa34</definedName>
    <definedName name="IdiNa34">[5]!IdiNa34</definedName>
    <definedName name="IdiNa35" localSheetId="1">[5]!IdiNa35</definedName>
    <definedName name="IdiNa35">[5]!IdiNa35</definedName>
    <definedName name="IdiNa4" localSheetId="1">[5]!IdiNa4</definedName>
    <definedName name="IdiNa4">[5]!IdiNa4</definedName>
    <definedName name="IdiNa5" localSheetId="1">[5]!IdiNa5</definedName>
    <definedName name="IdiNa5">[5]!IdiNa5</definedName>
    <definedName name="IdiNa6" localSheetId="1">[5]!IdiNa6</definedName>
    <definedName name="IdiNa6">[5]!IdiNa6</definedName>
    <definedName name="IdiNa7" localSheetId="1">[5]!IdiNa7</definedName>
    <definedName name="IdiNa7">[5]!IdiNa7</definedName>
    <definedName name="IdiNa8" localSheetId="1">[5]!IdiNa8</definedName>
    <definedName name="IdiNa8">[5]!IdiNa8</definedName>
    <definedName name="IdiNa9" localSheetId="1">[5]!IdiNa9</definedName>
    <definedName name="IdiNa9">[5]!IdiNa9</definedName>
    <definedName name="_xlnm.Print_Titles" localSheetId="0">'Opći dio '!$44:$45</definedName>
    <definedName name="_xlnm.Print_Titles" localSheetId="1">'Posebni dio '!$7:$9</definedName>
    <definedName name="K" localSheetId="1">[4]NEFTRANS!#REF!</definedName>
    <definedName name="K">[4]NEFTRANS!#REF!</definedName>
    <definedName name="kk" localSheetId="1" hidden="1">{#N/A,#N/A,FALSE,"CIJENE"}</definedName>
    <definedName name="kk" hidden="1">{#N/A,#N/A,FALSE,"CIJENE"}</definedName>
    <definedName name="M" localSheetId="1">[4]NEFTRANS!#REF!</definedName>
    <definedName name="M">[4]NEFTRANS!#REF!</definedName>
    <definedName name="mi" localSheetId="1" hidden="1">#REF!</definedName>
    <definedName name="mi" hidden="1">#REF!</definedName>
    <definedName name="N" localSheetId="1">[4]NEFTRANS!#REF!</definedName>
    <definedName name="N">[4]NEFTRANS!#REF!</definedName>
    <definedName name="novo" localSheetId="1">[3]NEFTRANS!#REF!</definedName>
    <definedName name="novo">[3]NEFTRANS!#REF!</definedName>
    <definedName name="P" localSheetId="1">[4]NEFTRANS!#REF!</definedName>
    <definedName name="P">[4]NEFTRANS!#REF!</definedName>
    <definedName name="_xlnm.Print_Area" localSheetId="0">'Opći dio '!$A$1:$R$147</definedName>
    <definedName name="_xlnm.Print_Area" localSheetId="1">'Posebni dio '!$A$1:$O$623</definedName>
    <definedName name="_xlnm.Print_Area">#REF!</definedName>
    <definedName name="PRINT_AREA_MI" localSheetId="1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 localSheetId="1">[4]NEFTRANS!#REF!</definedName>
    <definedName name="U">[4]NEFTRANS!#REF!</definedName>
    <definedName name="wrn.CIJENE." localSheetId="0" hidden="1">{#N/A,#N/A,FALSE,"CIJENE"}</definedName>
    <definedName name="wrn.CIJENE." localSheetId="1" hidden="1">{#N/A,#N/A,FALSE,"CIJENE"}</definedName>
    <definedName name="wrn.CIJENE." hidden="1">{#N/A,#N/A,FALSE,"CIJENE"}</definedName>
    <definedName name="x" localSheetId="1" hidden="1">{#N/A,#N/A,FALSE,"CIJENE"}</definedName>
    <definedName name="x" hidden="1">{#N/A,#N/A,FALSE,"CIJENE"}</definedName>
    <definedName name="xx" localSheetId="1" hidden="1">{#N/A,#N/A,FALSE,"CIJENE"}</definedName>
    <definedName name="xx" hidden="1">{#N/A,#N/A,FALSE,"CIJENE"}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1" i="1" l="1"/>
  <c r="N311" i="2" l="1"/>
  <c r="O578" i="2"/>
  <c r="N578" i="2"/>
  <c r="L578" i="2"/>
  <c r="M578" i="2"/>
  <c r="K579" i="2"/>
  <c r="K578" i="2"/>
  <c r="O308" i="2" l="1"/>
  <c r="K308" i="2"/>
  <c r="N308" i="2" s="1"/>
  <c r="M307" i="2"/>
  <c r="L307" i="2"/>
  <c r="L306" i="2" s="1"/>
  <c r="K307" i="2" l="1"/>
  <c r="K306" i="2" s="1"/>
  <c r="O307" i="2"/>
  <c r="M306" i="2"/>
  <c r="O306" i="2" s="1"/>
  <c r="N307" i="2"/>
  <c r="N306" i="2"/>
  <c r="N21" i="1"/>
  <c r="N18" i="1"/>
  <c r="L21" i="1"/>
  <c r="L71" i="1" l="1"/>
  <c r="L65" i="1"/>
  <c r="L59" i="1"/>
  <c r="P59" i="1" s="1"/>
  <c r="L52" i="1"/>
  <c r="L48" i="1"/>
  <c r="P48" i="1" s="1"/>
  <c r="Q125" i="1"/>
  <c r="P134" i="1"/>
  <c r="P135" i="1"/>
  <c r="P136" i="1"/>
  <c r="P125" i="1"/>
  <c r="P127" i="1"/>
  <c r="P126" i="1"/>
  <c r="P113" i="1"/>
  <c r="P114" i="1"/>
  <c r="P115" i="1"/>
  <c r="P116" i="1"/>
  <c r="P117" i="1"/>
  <c r="P118" i="1"/>
  <c r="P119" i="1"/>
  <c r="P120" i="1"/>
  <c r="P122" i="1"/>
  <c r="P112" i="1"/>
  <c r="P97" i="1"/>
  <c r="P98" i="1"/>
  <c r="P99" i="1"/>
  <c r="P100" i="1"/>
  <c r="P101" i="1"/>
  <c r="P102" i="1"/>
  <c r="P103" i="1"/>
  <c r="P105" i="1"/>
  <c r="P106" i="1"/>
  <c r="P107" i="1"/>
  <c r="P108" i="1"/>
  <c r="P109" i="1"/>
  <c r="P110" i="1"/>
  <c r="P57" i="1"/>
  <c r="P54" i="1"/>
  <c r="P55" i="1"/>
  <c r="P56" i="1"/>
  <c r="P58" i="1"/>
  <c r="P60" i="1"/>
  <c r="P61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O134" i="1"/>
  <c r="O118" i="1"/>
  <c r="O119" i="1"/>
  <c r="O120" i="1"/>
  <c r="O121" i="1"/>
  <c r="O122" i="1"/>
  <c r="O113" i="1"/>
  <c r="O97" i="1"/>
  <c r="O98" i="1"/>
  <c r="O99" i="1"/>
  <c r="O100" i="1"/>
  <c r="O101" i="1"/>
  <c r="O103" i="1"/>
  <c r="O104" i="1"/>
  <c r="O105" i="1"/>
  <c r="O106" i="1"/>
  <c r="O107" i="1"/>
  <c r="O108" i="1"/>
  <c r="O109" i="1"/>
  <c r="O110" i="1"/>
  <c r="O85" i="1"/>
  <c r="O84" i="1"/>
  <c r="O80" i="1"/>
  <c r="O81" i="1"/>
  <c r="O82" i="1"/>
  <c r="O83" i="1"/>
  <c r="O79" i="1"/>
  <c r="O77" i="1"/>
  <c r="O71" i="1"/>
  <c r="O72" i="1"/>
  <c r="O73" i="1"/>
  <c r="O74" i="1"/>
  <c r="O75" i="1"/>
  <c r="O76" i="1"/>
  <c r="O61" i="1"/>
  <c r="O62" i="1"/>
  <c r="O63" i="1"/>
  <c r="O64" i="1"/>
  <c r="O65" i="1"/>
  <c r="O66" i="1"/>
  <c r="O67" i="1"/>
  <c r="O68" i="1"/>
  <c r="O69" i="1"/>
  <c r="O55" i="1"/>
  <c r="O48" i="1"/>
  <c r="O47" i="1"/>
  <c r="O34" i="1"/>
  <c r="R30" i="1"/>
  <c r="Q31" i="1"/>
  <c r="Q30" i="1"/>
  <c r="P31" i="1"/>
  <c r="P30" i="1"/>
  <c r="O31" i="1"/>
  <c r="O30" i="1"/>
  <c r="Q27" i="1"/>
  <c r="Q25" i="1"/>
  <c r="P27" i="1"/>
  <c r="P25" i="1"/>
  <c r="R22" i="1"/>
  <c r="R16" i="1"/>
  <c r="Q16" i="1"/>
  <c r="P16" i="1"/>
  <c r="O16" i="1"/>
  <c r="N47" i="1"/>
  <c r="R47" i="1" s="1"/>
  <c r="M47" i="1"/>
  <c r="Q48" i="1" l="1"/>
  <c r="M18" i="1"/>
  <c r="M21" i="1"/>
  <c r="L18" i="1"/>
  <c r="J106" i="1"/>
  <c r="L106" i="1"/>
  <c r="L95" i="1"/>
  <c r="K422" i="2" l="1"/>
  <c r="N422" i="2" s="1"/>
  <c r="M421" i="2"/>
  <c r="L421" i="2"/>
  <c r="K421" i="2"/>
  <c r="N421" i="2" l="1"/>
  <c r="L57" i="2" l="1"/>
  <c r="K447" i="2"/>
  <c r="K446" i="2" s="1"/>
  <c r="M446" i="2"/>
  <c r="L446" i="2"/>
  <c r="N446" i="2" l="1"/>
  <c r="L288" i="2" l="1"/>
  <c r="M288" i="2"/>
  <c r="K289" i="2"/>
  <c r="N289" i="2" s="1"/>
  <c r="K206" i="2"/>
  <c r="N206" i="2" s="1"/>
  <c r="M205" i="2"/>
  <c r="L205" i="2"/>
  <c r="K288" i="2" l="1"/>
  <c r="K205" i="2"/>
  <c r="N205" i="2" s="1"/>
  <c r="L74" i="1"/>
  <c r="L47" i="1" l="1"/>
  <c r="N288" i="2"/>
  <c r="L81" i="1"/>
  <c r="Q47" i="1" l="1"/>
  <c r="P47" i="1"/>
  <c r="L456" i="2"/>
  <c r="L455" i="2" s="1"/>
  <c r="M456" i="2"/>
  <c r="M455" i="2" s="1"/>
  <c r="L452" i="2"/>
  <c r="M452" i="2"/>
  <c r="L84" i="2"/>
  <c r="M84" i="2"/>
  <c r="L81" i="2"/>
  <c r="M81" i="2"/>
  <c r="L71" i="2"/>
  <c r="M71" i="2"/>
  <c r="M57" i="2"/>
  <c r="L50" i="2"/>
  <c r="M50" i="2"/>
  <c r="M47" i="2"/>
  <c r="M35" i="2" s="1"/>
  <c r="L47" i="2"/>
  <c r="L35" i="2" s="1"/>
  <c r="L44" i="2"/>
  <c r="M44" i="2"/>
  <c r="L37" i="2"/>
  <c r="M37" i="2"/>
  <c r="L30" i="2"/>
  <c r="L29" i="2" s="1"/>
  <c r="M30" i="2"/>
  <c r="L26" i="2"/>
  <c r="M26" i="2"/>
  <c r="L23" i="2"/>
  <c r="M23" i="2"/>
  <c r="L19" i="2"/>
  <c r="M19" i="2"/>
  <c r="L16" i="2"/>
  <c r="M16" i="2"/>
  <c r="M451" i="2" l="1"/>
  <c r="M34" i="2"/>
  <c r="M55" i="2"/>
  <c r="L15" i="2"/>
  <c r="M15" i="2"/>
  <c r="M13" i="2"/>
  <c r="L451" i="2"/>
  <c r="L55" i="2"/>
  <c r="L34" i="2"/>
  <c r="M22" i="2"/>
  <c r="L22" i="2"/>
  <c r="M56" i="2"/>
  <c r="M54" i="2" s="1"/>
  <c r="M53" i="2" s="1"/>
  <c r="L56" i="2"/>
  <c r="L54" i="2" s="1"/>
  <c r="L53" i="2" s="1"/>
  <c r="M36" i="2"/>
  <c r="M33" i="2" s="1"/>
  <c r="L36" i="2"/>
  <c r="L33" i="2" s="1"/>
  <c r="M29" i="2"/>
  <c r="M14" i="2"/>
  <c r="L14" i="2"/>
  <c r="L13" i="2"/>
  <c r="M12" i="2" l="1"/>
  <c r="M11" i="2" s="1"/>
  <c r="L12" i="2"/>
  <c r="L11" i="2" s="1"/>
  <c r="K415" i="2" l="1"/>
  <c r="K179" i="2" l="1"/>
  <c r="K176" i="2"/>
  <c r="R31" i="1" l="1"/>
  <c r="K68" i="2" l="1"/>
  <c r="K41" i="2"/>
  <c r="K38" i="2"/>
  <c r="K461" i="2"/>
  <c r="K393" i="2"/>
  <c r="K37" i="2" l="1"/>
  <c r="O585" i="2"/>
  <c r="K585" i="2"/>
  <c r="N585" i="2" s="1"/>
  <c r="M584" i="2"/>
  <c r="L584" i="2"/>
  <c r="O576" i="2"/>
  <c r="M575" i="2"/>
  <c r="L575" i="2"/>
  <c r="O573" i="2"/>
  <c r="M572" i="2"/>
  <c r="L572" i="2"/>
  <c r="K576" i="2"/>
  <c r="N576" i="2" s="1"/>
  <c r="K573" i="2"/>
  <c r="K572" i="2" s="1"/>
  <c r="L571" i="2" l="1"/>
  <c r="M571" i="2"/>
  <c r="O584" i="2"/>
  <c r="K584" i="2"/>
  <c r="N584" i="2" s="1"/>
  <c r="O575" i="2"/>
  <c r="O572" i="2"/>
  <c r="K575" i="2"/>
  <c r="N575" i="2" s="1"/>
  <c r="N573" i="2"/>
  <c r="N572" i="2"/>
  <c r="O519" i="2"/>
  <c r="M518" i="2"/>
  <c r="M505" i="2" s="1"/>
  <c r="L518" i="2"/>
  <c r="L505" i="2" s="1"/>
  <c r="K519" i="2"/>
  <c r="K518" i="2" s="1"/>
  <c r="K435" i="2"/>
  <c r="N435" i="2" s="1"/>
  <c r="M434" i="2"/>
  <c r="L434" i="2"/>
  <c r="O429" i="2"/>
  <c r="M428" i="2"/>
  <c r="L428" i="2"/>
  <c r="K429" i="2"/>
  <c r="K428" i="2" s="1"/>
  <c r="O319" i="2"/>
  <c r="M318" i="2"/>
  <c r="L318" i="2"/>
  <c r="K319" i="2"/>
  <c r="K318" i="2" s="1"/>
  <c r="O571" i="2" l="1"/>
  <c r="K571" i="2"/>
  <c r="N571" i="2" s="1"/>
  <c r="O518" i="2"/>
  <c r="N428" i="2"/>
  <c r="N518" i="2"/>
  <c r="N519" i="2"/>
  <c r="K505" i="2"/>
  <c r="K434" i="2"/>
  <c r="N434" i="2" s="1"/>
  <c r="O428" i="2"/>
  <c r="N429" i="2"/>
  <c r="O318" i="2"/>
  <c r="N319" i="2"/>
  <c r="N318" i="2"/>
  <c r="K304" i="2" l="1"/>
  <c r="N304" i="2" s="1"/>
  <c r="M303" i="2"/>
  <c r="M302" i="2" s="1"/>
  <c r="L303" i="2"/>
  <c r="L302" i="2" s="1"/>
  <c r="L257" i="2"/>
  <c r="K258" i="2"/>
  <c r="K257" i="2" s="1"/>
  <c r="M257" i="2"/>
  <c r="K303" i="2" l="1"/>
  <c r="K302" i="2" s="1"/>
  <c r="N302" i="2" s="1"/>
  <c r="O276" i="2"/>
  <c r="K276" i="2"/>
  <c r="N276" i="2" s="1"/>
  <c r="M275" i="2"/>
  <c r="L275" i="2"/>
  <c r="K273" i="2"/>
  <c r="N273" i="2" s="1"/>
  <c r="M272" i="2"/>
  <c r="L272" i="2"/>
  <c r="K222" i="2"/>
  <c r="N222" i="2" s="1"/>
  <c r="M221" i="2"/>
  <c r="L221" i="2"/>
  <c r="K219" i="2"/>
  <c r="N219" i="2" s="1"/>
  <c r="M218" i="2"/>
  <c r="L218" i="2"/>
  <c r="K216" i="2"/>
  <c r="N216" i="2" s="1"/>
  <c r="M215" i="2"/>
  <c r="L215" i="2"/>
  <c r="O203" i="2"/>
  <c r="K203" i="2"/>
  <c r="N203" i="2" s="1"/>
  <c r="M202" i="2"/>
  <c r="L202" i="2"/>
  <c r="K267" i="2"/>
  <c r="N267" i="2" s="1"/>
  <c r="M266" i="2"/>
  <c r="L266" i="2"/>
  <c r="N303" i="2" l="1"/>
  <c r="O275" i="2"/>
  <c r="K275" i="2"/>
  <c r="N275" i="2" s="1"/>
  <c r="K272" i="2"/>
  <c r="N272" i="2" s="1"/>
  <c r="K218" i="2"/>
  <c r="N218" i="2" s="1"/>
  <c r="O202" i="2"/>
  <c r="K221" i="2"/>
  <c r="N221" i="2" s="1"/>
  <c r="K215" i="2"/>
  <c r="N215" i="2" s="1"/>
  <c r="K202" i="2"/>
  <c r="N202" i="2" s="1"/>
  <c r="K266" i="2"/>
  <c r="N266" i="2" s="1"/>
  <c r="K444" i="2"/>
  <c r="N444" i="2" s="1"/>
  <c r="M443" i="2"/>
  <c r="L443" i="2"/>
  <c r="O200" i="2"/>
  <c r="K200" i="2"/>
  <c r="N200" i="2" s="1"/>
  <c r="M199" i="2"/>
  <c r="L199" i="2"/>
  <c r="K163" i="2"/>
  <c r="O199" i="2" l="1"/>
  <c r="K443" i="2"/>
  <c r="K199" i="2"/>
  <c r="K145" i="2"/>
  <c r="N145" i="2" s="1"/>
  <c r="O129" i="2"/>
  <c r="K129" i="2"/>
  <c r="N129" i="2" s="1"/>
  <c r="M128" i="2"/>
  <c r="L128" i="2"/>
  <c r="N199" i="2" l="1"/>
  <c r="N443" i="2"/>
  <c r="O128" i="2"/>
  <c r="K128" i="2"/>
  <c r="N128" i="2" s="1"/>
  <c r="K457" i="2"/>
  <c r="N457" i="2" s="1"/>
  <c r="K382" i="2"/>
  <c r="N382" i="2" s="1"/>
  <c r="K58" i="2"/>
  <c r="N38" i="2"/>
  <c r="O582" i="2"/>
  <c r="K582" i="2"/>
  <c r="K581" i="2" s="1"/>
  <c r="M581" i="2"/>
  <c r="L581" i="2"/>
  <c r="O569" i="2"/>
  <c r="K569" i="2"/>
  <c r="M568" i="2"/>
  <c r="M567" i="2" s="1"/>
  <c r="L568" i="2"/>
  <c r="L567" i="2" s="1"/>
  <c r="O564" i="2"/>
  <c r="K564" i="2"/>
  <c r="N564" i="2" s="1"/>
  <c r="O561" i="2"/>
  <c r="K561" i="2"/>
  <c r="M560" i="2"/>
  <c r="L560" i="2"/>
  <c r="O557" i="2"/>
  <c r="K557" i="2"/>
  <c r="N557" i="2" s="1"/>
  <c r="M556" i="2"/>
  <c r="M555" i="2" s="1"/>
  <c r="L556" i="2"/>
  <c r="L555" i="2" s="1"/>
  <c r="O553" i="2"/>
  <c r="K553" i="2"/>
  <c r="N553" i="2" s="1"/>
  <c r="M552" i="2"/>
  <c r="L552" i="2"/>
  <c r="O550" i="2"/>
  <c r="K550" i="2"/>
  <c r="N550" i="2" s="1"/>
  <c r="M549" i="2"/>
  <c r="L549" i="2"/>
  <c r="O547" i="2"/>
  <c r="K547" i="2"/>
  <c r="N547" i="2" s="1"/>
  <c r="M546" i="2"/>
  <c r="L546" i="2"/>
  <c r="O544" i="2"/>
  <c r="K544" i="2"/>
  <c r="N544" i="2" s="1"/>
  <c r="M543" i="2"/>
  <c r="L543" i="2"/>
  <c r="O541" i="2"/>
  <c r="K541" i="2"/>
  <c r="N541" i="2" s="1"/>
  <c r="M540" i="2"/>
  <c r="L540" i="2"/>
  <c r="O538" i="2"/>
  <c r="K538" i="2"/>
  <c r="M537" i="2"/>
  <c r="L537" i="2"/>
  <c r="O535" i="2"/>
  <c r="K535" i="2"/>
  <c r="M534" i="2"/>
  <c r="L534" i="2"/>
  <c r="O532" i="2"/>
  <c r="K532" i="2"/>
  <c r="M531" i="2"/>
  <c r="L531" i="2"/>
  <c r="O529" i="2"/>
  <c r="K529" i="2"/>
  <c r="K528" i="2" s="1"/>
  <c r="M528" i="2"/>
  <c r="L528" i="2"/>
  <c r="O526" i="2"/>
  <c r="K526" i="2"/>
  <c r="M525" i="2"/>
  <c r="L525" i="2"/>
  <c r="O516" i="2"/>
  <c r="K516" i="2"/>
  <c r="K515" i="2" s="1"/>
  <c r="M515" i="2"/>
  <c r="L515" i="2"/>
  <c r="O513" i="2"/>
  <c r="K513" i="2"/>
  <c r="M512" i="2"/>
  <c r="M511" i="2" s="1"/>
  <c r="L512" i="2"/>
  <c r="L511" i="2" s="1"/>
  <c r="O508" i="2"/>
  <c r="K508" i="2"/>
  <c r="N508" i="2" s="1"/>
  <c r="M507" i="2"/>
  <c r="L507" i="2"/>
  <c r="O501" i="2"/>
  <c r="K501" i="2"/>
  <c r="K500" i="2" s="1"/>
  <c r="K499" i="2" s="1"/>
  <c r="K497" i="2" s="1"/>
  <c r="M500" i="2"/>
  <c r="L500" i="2"/>
  <c r="O495" i="2"/>
  <c r="K495" i="2"/>
  <c r="N495" i="2" s="1"/>
  <c r="M494" i="2"/>
  <c r="M493" i="2" s="1"/>
  <c r="L494" i="2"/>
  <c r="L493" i="2" s="1"/>
  <c r="O491" i="2"/>
  <c r="K491" i="2"/>
  <c r="K490" i="2" s="1"/>
  <c r="M490" i="2"/>
  <c r="L490" i="2"/>
  <c r="O488" i="2"/>
  <c r="K488" i="2"/>
  <c r="K487" i="2" s="1"/>
  <c r="M487" i="2"/>
  <c r="L487" i="2"/>
  <c r="O485" i="2"/>
  <c r="K485" i="2"/>
  <c r="M484" i="2"/>
  <c r="L484" i="2"/>
  <c r="O482" i="2"/>
  <c r="K482" i="2"/>
  <c r="K481" i="2" s="1"/>
  <c r="M481" i="2"/>
  <c r="L481" i="2"/>
  <c r="O479" i="2"/>
  <c r="K479" i="2"/>
  <c r="K478" i="2" s="1"/>
  <c r="M478" i="2"/>
  <c r="L478" i="2"/>
  <c r="O476" i="2"/>
  <c r="K476" i="2"/>
  <c r="K475" i="2" s="1"/>
  <c r="M475" i="2"/>
  <c r="L475" i="2"/>
  <c r="O473" i="2"/>
  <c r="K473" i="2"/>
  <c r="M472" i="2"/>
  <c r="L472" i="2"/>
  <c r="O470" i="2"/>
  <c r="K470" i="2"/>
  <c r="K469" i="2" s="1"/>
  <c r="M469" i="2"/>
  <c r="L469" i="2"/>
  <c r="O466" i="2"/>
  <c r="K466" i="2"/>
  <c r="N466" i="2" s="1"/>
  <c r="O461" i="2"/>
  <c r="O457" i="2"/>
  <c r="O453" i="2"/>
  <c r="K453" i="2"/>
  <c r="K452" i="2" s="1"/>
  <c r="O441" i="2"/>
  <c r="K441" i="2"/>
  <c r="N441" i="2" s="1"/>
  <c r="M440" i="2"/>
  <c r="L440" i="2"/>
  <c r="O438" i="2"/>
  <c r="K438" i="2"/>
  <c r="N438" i="2" s="1"/>
  <c r="M437" i="2"/>
  <c r="L437" i="2"/>
  <c r="K432" i="2"/>
  <c r="N432" i="2" s="1"/>
  <c r="M431" i="2"/>
  <c r="L431" i="2"/>
  <c r="O426" i="2"/>
  <c r="K426" i="2"/>
  <c r="N426" i="2" s="1"/>
  <c r="M425" i="2"/>
  <c r="L425" i="2"/>
  <c r="O419" i="2"/>
  <c r="K419" i="2"/>
  <c r="N419" i="2" s="1"/>
  <c r="M418" i="2"/>
  <c r="L418" i="2"/>
  <c r="O415" i="2"/>
  <c r="N415" i="2"/>
  <c r="M414" i="2"/>
  <c r="L414" i="2"/>
  <c r="O409" i="2"/>
  <c r="K409" i="2"/>
  <c r="N409" i="2" s="1"/>
  <c r="M408" i="2"/>
  <c r="L408" i="2"/>
  <c r="O406" i="2"/>
  <c r="K406" i="2"/>
  <c r="N406" i="2" s="1"/>
  <c r="M405" i="2"/>
  <c r="L405" i="2"/>
  <c r="O403" i="2"/>
  <c r="K403" i="2"/>
  <c r="N403" i="2" s="1"/>
  <c r="M402" i="2"/>
  <c r="L402" i="2"/>
  <c r="O400" i="2"/>
  <c r="K400" i="2"/>
  <c r="N400" i="2" s="1"/>
  <c r="M399" i="2"/>
  <c r="L399" i="2"/>
  <c r="O397" i="2"/>
  <c r="K397" i="2"/>
  <c r="N397" i="2" s="1"/>
  <c r="M396" i="2"/>
  <c r="L396" i="2"/>
  <c r="L395" i="2" s="1"/>
  <c r="O393" i="2"/>
  <c r="N393" i="2"/>
  <c r="O391" i="2"/>
  <c r="K391" i="2"/>
  <c r="N391" i="2" s="1"/>
  <c r="O386" i="2"/>
  <c r="K386" i="2"/>
  <c r="N386" i="2" s="1"/>
  <c r="O382" i="2"/>
  <c r="M381" i="2"/>
  <c r="M380" i="2" s="1"/>
  <c r="L381" i="2"/>
  <c r="L380" i="2" s="1"/>
  <c r="O378" i="2"/>
  <c r="K378" i="2"/>
  <c r="K377" i="2" s="1"/>
  <c r="M377" i="2"/>
  <c r="L377" i="2"/>
  <c r="O374" i="2"/>
  <c r="K374" i="2"/>
  <c r="N374" i="2" s="1"/>
  <c r="O372" i="2"/>
  <c r="K372" i="2"/>
  <c r="M371" i="2"/>
  <c r="L371" i="2"/>
  <c r="O369" i="2"/>
  <c r="K369" i="2"/>
  <c r="M368" i="2"/>
  <c r="L368" i="2"/>
  <c r="O366" i="2"/>
  <c r="K366" i="2"/>
  <c r="K365" i="2" s="1"/>
  <c r="M365" i="2"/>
  <c r="L365" i="2"/>
  <c r="O363" i="2"/>
  <c r="K363" i="2"/>
  <c r="K362" i="2" s="1"/>
  <c r="M362" i="2"/>
  <c r="L362" i="2"/>
  <c r="O360" i="2"/>
  <c r="K360" i="2"/>
  <c r="N360" i="2" s="1"/>
  <c r="O358" i="2"/>
  <c r="K358" i="2"/>
  <c r="N358" i="2" s="1"/>
  <c r="M357" i="2"/>
  <c r="L357" i="2"/>
  <c r="O355" i="2"/>
  <c r="K355" i="2"/>
  <c r="N355" i="2" s="1"/>
  <c r="M354" i="2"/>
  <c r="L354" i="2"/>
  <c r="L353" i="2" s="1"/>
  <c r="O348" i="2"/>
  <c r="K348" i="2"/>
  <c r="N348" i="2" s="1"/>
  <c r="M347" i="2"/>
  <c r="L347" i="2"/>
  <c r="O345" i="2"/>
  <c r="K345" i="2"/>
  <c r="N345" i="2" s="1"/>
  <c r="M344" i="2"/>
  <c r="L344" i="2"/>
  <c r="O342" i="2"/>
  <c r="K342" i="2"/>
  <c r="N342" i="2" s="1"/>
  <c r="M341" i="2"/>
  <c r="L341" i="2"/>
  <c r="O339" i="2"/>
  <c r="K339" i="2"/>
  <c r="N339" i="2" s="1"/>
  <c r="M338" i="2"/>
  <c r="M337" i="2" s="1"/>
  <c r="L338" i="2"/>
  <c r="O335" i="2"/>
  <c r="K335" i="2"/>
  <c r="K334" i="2" s="1"/>
  <c r="M334" i="2"/>
  <c r="L334" i="2"/>
  <c r="O332" i="2"/>
  <c r="K332" i="2"/>
  <c r="M331" i="2"/>
  <c r="L331" i="2"/>
  <c r="O329" i="2"/>
  <c r="K329" i="2"/>
  <c r="K328" i="2" s="1"/>
  <c r="M328" i="2"/>
  <c r="L328" i="2"/>
  <c r="O326" i="2"/>
  <c r="K326" i="2"/>
  <c r="N326" i="2" s="1"/>
  <c r="M325" i="2"/>
  <c r="L325" i="2"/>
  <c r="O323" i="2"/>
  <c r="K323" i="2"/>
  <c r="N323" i="2" s="1"/>
  <c r="M322" i="2"/>
  <c r="M313" i="2" s="1"/>
  <c r="L322" i="2"/>
  <c r="L313" i="2" s="1"/>
  <c r="O316" i="2"/>
  <c r="K316" i="2"/>
  <c r="K315" i="2" s="1"/>
  <c r="K314" i="2" s="1"/>
  <c r="M315" i="2"/>
  <c r="L315" i="2"/>
  <c r="K300" i="2"/>
  <c r="N300" i="2" s="1"/>
  <c r="M299" i="2"/>
  <c r="M298" i="2" s="1"/>
  <c r="L299" i="2"/>
  <c r="L298" i="2" s="1"/>
  <c r="K296" i="2"/>
  <c r="M295" i="2"/>
  <c r="L295" i="2"/>
  <c r="O293" i="2"/>
  <c r="K293" i="2"/>
  <c r="K292" i="2" s="1"/>
  <c r="M292" i="2"/>
  <c r="M291" i="2" s="1"/>
  <c r="L292" i="2"/>
  <c r="O286" i="2"/>
  <c r="K286" i="2"/>
  <c r="K285" i="2" s="1"/>
  <c r="M285" i="2"/>
  <c r="L285" i="2"/>
  <c r="O283" i="2"/>
  <c r="K283" i="2"/>
  <c r="K282" i="2" s="1"/>
  <c r="M282" i="2"/>
  <c r="L282" i="2"/>
  <c r="O280" i="2"/>
  <c r="K280" i="2"/>
  <c r="K279" i="2" s="1"/>
  <c r="K278" i="2" s="1"/>
  <c r="M279" i="2"/>
  <c r="M278" i="2" s="1"/>
  <c r="L279" i="2"/>
  <c r="K264" i="2"/>
  <c r="N264" i="2" s="1"/>
  <c r="M263" i="2"/>
  <c r="L263" i="2"/>
  <c r="K261" i="2"/>
  <c r="N261" i="2" s="1"/>
  <c r="M260" i="2"/>
  <c r="L260" i="2"/>
  <c r="K255" i="2"/>
  <c r="N255" i="2" s="1"/>
  <c r="M254" i="2"/>
  <c r="L254" i="2"/>
  <c r="K252" i="2"/>
  <c r="N252" i="2" s="1"/>
  <c r="M251" i="2"/>
  <c r="L251" i="2"/>
  <c r="O249" i="2"/>
  <c r="K249" i="2"/>
  <c r="N249" i="2" s="1"/>
  <c r="M248" i="2"/>
  <c r="L248" i="2"/>
  <c r="K246" i="2"/>
  <c r="N246" i="2" s="1"/>
  <c r="M245" i="2"/>
  <c r="L245" i="2"/>
  <c r="O242" i="2"/>
  <c r="K242" i="2"/>
  <c r="K241" i="2" s="1"/>
  <c r="M241" i="2"/>
  <c r="M240" i="2" s="1"/>
  <c r="L241" i="2"/>
  <c r="L240" i="2" s="1"/>
  <c r="O238" i="2"/>
  <c r="K238" i="2"/>
  <c r="N238" i="2" s="1"/>
  <c r="M237" i="2"/>
  <c r="L237" i="2"/>
  <c r="K235" i="2"/>
  <c r="N235" i="2" s="1"/>
  <c r="M234" i="2"/>
  <c r="L234" i="2"/>
  <c r="O232" i="2"/>
  <c r="K232" i="2"/>
  <c r="N232" i="2" s="1"/>
  <c r="M231" i="2"/>
  <c r="L231" i="2"/>
  <c r="O228" i="2"/>
  <c r="K228" i="2"/>
  <c r="K227" i="2" s="1"/>
  <c r="M227" i="2"/>
  <c r="L227" i="2"/>
  <c r="O225" i="2"/>
  <c r="K225" i="2"/>
  <c r="K224" i="2" s="1"/>
  <c r="M224" i="2"/>
  <c r="L224" i="2"/>
  <c r="O213" i="2"/>
  <c r="K213" i="2"/>
  <c r="K212" i="2" s="1"/>
  <c r="M212" i="2"/>
  <c r="L212" i="2"/>
  <c r="O210" i="2"/>
  <c r="K210" i="2"/>
  <c r="K209" i="2" s="1"/>
  <c r="K208" i="2" s="1"/>
  <c r="M209" i="2"/>
  <c r="L209" i="2"/>
  <c r="O197" i="2"/>
  <c r="K197" i="2"/>
  <c r="K196" i="2" s="1"/>
  <c r="M196" i="2"/>
  <c r="L196" i="2"/>
  <c r="K194" i="2"/>
  <c r="N194" i="2" s="1"/>
  <c r="M193" i="2"/>
  <c r="L193" i="2"/>
  <c r="O191" i="2"/>
  <c r="K191" i="2"/>
  <c r="N191" i="2" s="1"/>
  <c r="M190" i="2"/>
  <c r="L190" i="2"/>
  <c r="O270" i="2"/>
  <c r="K270" i="2"/>
  <c r="N270" i="2" s="1"/>
  <c r="M269" i="2"/>
  <c r="L269" i="2"/>
  <c r="O188" i="2"/>
  <c r="K188" i="2"/>
  <c r="M187" i="2"/>
  <c r="L187" i="2"/>
  <c r="O185" i="2"/>
  <c r="K185" i="2"/>
  <c r="M184" i="2"/>
  <c r="L184" i="2"/>
  <c r="O182" i="2"/>
  <c r="K182" i="2"/>
  <c r="N182" i="2" s="1"/>
  <c r="M181" i="2"/>
  <c r="L181" i="2"/>
  <c r="O179" i="2"/>
  <c r="N179" i="2"/>
  <c r="M178" i="2"/>
  <c r="L178" i="2"/>
  <c r="O176" i="2"/>
  <c r="N176" i="2"/>
  <c r="M175" i="2"/>
  <c r="L175" i="2"/>
  <c r="O173" i="2"/>
  <c r="K173" i="2"/>
  <c r="N173" i="2" s="1"/>
  <c r="M172" i="2"/>
  <c r="L172" i="2"/>
  <c r="O170" i="2"/>
  <c r="K170" i="2"/>
  <c r="N170" i="2" s="1"/>
  <c r="M169" i="2"/>
  <c r="L169" i="2"/>
  <c r="O167" i="2"/>
  <c r="K167" i="2"/>
  <c r="K166" i="2" s="1"/>
  <c r="M166" i="2"/>
  <c r="L166" i="2"/>
  <c r="O163" i="2"/>
  <c r="K162" i="2"/>
  <c r="M162" i="2"/>
  <c r="L162" i="2"/>
  <c r="O154" i="2"/>
  <c r="K154" i="2"/>
  <c r="N154" i="2" s="1"/>
  <c r="M153" i="2"/>
  <c r="L153" i="2"/>
  <c r="O151" i="2"/>
  <c r="K151" i="2"/>
  <c r="N151" i="2" s="1"/>
  <c r="M150" i="2"/>
  <c r="L150" i="2"/>
  <c r="O148" i="2"/>
  <c r="K148" i="2"/>
  <c r="N148" i="2" s="1"/>
  <c r="M147" i="2"/>
  <c r="L147" i="2"/>
  <c r="O142" i="2"/>
  <c r="K142" i="2"/>
  <c r="N142" i="2" s="1"/>
  <c r="M141" i="2"/>
  <c r="L141" i="2"/>
  <c r="O132" i="2"/>
  <c r="K132" i="2"/>
  <c r="N132" i="2" s="1"/>
  <c r="M131" i="2"/>
  <c r="L131" i="2"/>
  <c r="K138" i="2"/>
  <c r="N138" i="2" s="1"/>
  <c r="M137" i="2"/>
  <c r="L137" i="2"/>
  <c r="O135" i="2"/>
  <c r="K135" i="2"/>
  <c r="K134" i="2" s="1"/>
  <c r="M134" i="2"/>
  <c r="L134" i="2"/>
  <c r="O126" i="2"/>
  <c r="K126" i="2"/>
  <c r="K125" i="2" s="1"/>
  <c r="M125" i="2"/>
  <c r="L125" i="2"/>
  <c r="O122" i="2"/>
  <c r="K122" i="2"/>
  <c r="N122" i="2" s="1"/>
  <c r="M121" i="2"/>
  <c r="L121" i="2"/>
  <c r="O119" i="2"/>
  <c r="K119" i="2"/>
  <c r="N119" i="2" s="1"/>
  <c r="M118" i="2"/>
  <c r="L118" i="2"/>
  <c r="O116" i="2"/>
  <c r="K116" i="2"/>
  <c r="N116" i="2" s="1"/>
  <c r="M115" i="2"/>
  <c r="L115" i="2"/>
  <c r="O113" i="2"/>
  <c r="K113" i="2"/>
  <c r="N113" i="2" s="1"/>
  <c r="M112" i="2"/>
  <c r="L112" i="2"/>
  <c r="L111" i="2" s="1"/>
  <c r="O109" i="2"/>
  <c r="K109" i="2"/>
  <c r="N109" i="2" s="1"/>
  <c r="M108" i="2"/>
  <c r="L108" i="2"/>
  <c r="O106" i="2"/>
  <c r="K106" i="2"/>
  <c r="N106" i="2" s="1"/>
  <c r="M105" i="2"/>
  <c r="L105" i="2"/>
  <c r="O103" i="2"/>
  <c r="K103" i="2"/>
  <c r="N103" i="2" s="1"/>
  <c r="M102" i="2"/>
  <c r="L102" i="2"/>
  <c r="O100" i="2"/>
  <c r="K100" i="2"/>
  <c r="N100" i="2" s="1"/>
  <c r="M99" i="2"/>
  <c r="L99" i="2"/>
  <c r="O97" i="2"/>
  <c r="K97" i="2"/>
  <c r="N97" i="2" s="1"/>
  <c r="M96" i="2"/>
  <c r="L96" i="2"/>
  <c r="O94" i="2"/>
  <c r="K94" i="2"/>
  <c r="N94" i="2" s="1"/>
  <c r="M93" i="2"/>
  <c r="L93" i="2"/>
  <c r="O91" i="2"/>
  <c r="K91" i="2"/>
  <c r="N91" i="2" s="1"/>
  <c r="M90" i="2"/>
  <c r="L90" i="2"/>
  <c r="O88" i="2"/>
  <c r="K88" i="2"/>
  <c r="N88" i="2" s="1"/>
  <c r="M87" i="2"/>
  <c r="L87" i="2"/>
  <c r="O85" i="2"/>
  <c r="K85" i="2"/>
  <c r="N85" i="2" s="1"/>
  <c r="O82" i="2"/>
  <c r="K82" i="2"/>
  <c r="N82" i="2" s="1"/>
  <c r="O72" i="2"/>
  <c r="K72" i="2"/>
  <c r="K71" i="2" s="1"/>
  <c r="O68" i="2"/>
  <c r="N68" i="2"/>
  <c r="O62" i="2"/>
  <c r="K62" i="2"/>
  <c r="N62" i="2" s="1"/>
  <c r="O58" i="2"/>
  <c r="O51" i="2"/>
  <c r="K51" i="2"/>
  <c r="N51" i="2" s="1"/>
  <c r="O48" i="2"/>
  <c r="K48" i="2"/>
  <c r="N48" i="2" s="1"/>
  <c r="O45" i="2"/>
  <c r="K45" i="2"/>
  <c r="N45" i="2" s="1"/>
  <c r="O41" i="2"/>
  <c r="N41" i="2"/>
  <c r="O38" i="2"/>
  <c r="K31" i="2"/>
  <c r="K30" i="2" s="1"/>
  <c r="K29" i="2" s="1"/>
  <c r="O27" i="2"/>
  <c r="K27" i="2"/>
  <c r="N27" i="2" s="1"/>
  <c r="O24" i="2"/>
  <c r="K24" i="2"/>
  <c r="N24" i="2" s="1"/>
  <c r="O20" i="2"/>
  <c r="K20" i="2"/>
  <c r="N20" i="2" s="1"/>
  <c r="O17" i="2"/>
  <c r="K17" i="2"/>
  <c r="N17" i="2" s="1"/>
  <c r="M208" i="2" l="1"/>
  <c r="M353" i="2"/>
  <c r="M78" i="2"/>
  <c r="M596" i="2" s="1"/>
  <c r="L159" i="2"/>
  <c r="M159" i="2"/>
  <c r="L337" i="2"/>
  <c r="L78" i="2"/>
  <c r="L596" i="2" s="1"/>
  <c r="L413" i="2"/>
  <c r="L412" i="2"/>
  <c r="N58" i="2"/>
  <c r="K57" i="2"/>
  <c r="K56" i="2" s="1"/>
  <c r="M413" i="2"/>
  <c r="M412" i="2"/>
  <c r="L468" i="2"/>
  <c r="L449" i="2" s="1"/>
  <c r="L450" i="2"/>
  <c r="K451" i="2"/>
  <c r="M468" i="2"/>
  <c r="M449" i="2" s="1"/>
  <c r="M450" i="2"/>
  <c r="L376" i="2"/>
  <c r="L350" i="2" s="1"/>
  <c r="L352" i="2"/>
  <c r="M376" i="2"/>
  <c r="M352" i="2"/>
  <c r="M230" i="2"/>
  <c r="N188" i="2"/>
  <c r="K187" i="2"/>
  <c r="N187" i="2" s="1"/>
  <c r="M158" i="2"/>
  <c r="L291" i="2"/>
  <c r="L278" i="2"/>
  <c r="N278" i="2" s="1"/>
  <c r="M244" i="2"/>
  <c r="L160" i="2"/>
  <c r="L244" i="2"/>
  <c r="L230" i="2"/>
  <c r="L208" i="2"/>
  <c r="L158" i="2"/>
  <c r="M165" i="2"/>
  <c r="L165" i="2"/>
  <c r="M111" i="2"/>
  <c r="M424" i="2"/>
  <c r="L424" i="2"/>
  <c r="M395" i="2"/>
  <c r="M160" i="2"/>
  <c r="L124" i="2"/>
  <c r="M499" i="2"/>
  <c r="M497" i="2" s="1"/>
  <c r="M498" i="2"/>
  <c r="M598" i="2" s="1"/>
  <c r="M504" i="2"/>
  <c r="M594" i="2" s="1"/>
  <c r="M506" i="2"/>
  <c r="M503" i="2" s="1"/>
  <c r="L157" i="2"/>
  <c r="L312" i="2"/>
  <c r="L314" i="2"/>
  <c r="L321" i="2"/>
  <c r="L351" i="2"/>
  <c r="L579" i="2"/>
  <c r="L580" i="2"/>
  <c r="M157" i="2"/>
  <c r="M312" i="2"/>
  <c r="M314" i="2"/>
  <c r="M321" i="2"/>
  <c r="M351" i="2"/>
  <c r="M579" i="2"/>
  <c r="M580" i="2"/>
  <c r="L79" i="2"/>
  <c r="L80" i="2"/>
  <c r="M140" i="2"/>
  <c r="M77" i="2"/>
  <c r="M161" i="2"/>
  <c r="M522" i="2"/>
  <c r="M601" i="2" s="1"/>
  <c r="M524" i="2"/>
  <c r="M523" i="2"/>
  <c r="M559" i="2"/>
  <c r="M79" i="2"/>
  <c r="M80" i="2"/>
  <c r="M124" i="2"/>
  <c r="L140" i="2"/>
  <c r="L77" i="2"/>
  <c r="L161" i="2"/>
  <c r="L499" i="2"/>
  <c r="L497" i="2" s="1"/>
  <c r="L498" i="2"/>
  <c r="L598" i="2" s="1"/>
  <c r="L504" i="2"/>
  <c r="L594" i="2" s="1"/>
  <c r="L506" i="2"/>
  <c r="L503" i="2" s="1"/>
  <c r="L522" i="2"/>
  <c r="L601" i="2" s="1"/>
  <c r="L524" i="2"/>
  <c r="L559" i="2"/>
  <c r="L523" i="2"/>
  <c r="K580" i="2"/>
  <c r="K376" i="2"/>
  <c r="K240" i="2"/>
  <c r="O344" i="2"/>
  <c r="K161" i="2"/>
  <c r="K131" i="2"/>
  <c r="N131" i="2" s="1"/>
  <c r="K354" i="2"/>
  <c r="O368" i="2"/>
  <c r="K399" i="2"/>
  <c r="N399" i="2" s="1"/>
  <c r="K498" i="2"/>
  <c r="K598" i="2" s="1"/>
  <c r="O44" i="2"/>
  <c r="O81" i="2"/>
  <c r="O105" i="2"/>
  <c r="K431" i="2"/>
  <c r="O35" i="2"/>
  <c r="O237" i="2"/>
  <c r="O84" i="2"/>
  <c r="O354" i="2"/>
  <c r="K425" i="2"/>
  <c r="K269" i="2"/>
  <c r="O23" i="2"/>
  <c r="O187" i="2"/>
  <c r="N213" i="2"/>
  <c r="K254" i="2"/>
  <c r="N254" i="2" s="1"/>
  <c r="K44" i="2"/>
  <c r="O147" i="2"/>
  <c r="K169" i="2"/>
  <c r="N169" i="2" s="1"/>
  <c r="O190" i="2"/>
  <c r="N328" i="2"/>
  <c r="K23" i="2"/>
  <c r="K141" i="2"/>
  <c r="K47" i="2"/>
  <c r="K35" i="2" s="1"/>
  <c r="N35" i="2" s="1"/>
  <c r="K153" i="2"/>
  <c r="N153" i="2" s="1"/>
  <c r="O169" i="2"/>
  <c r="K172" i="2"/>
  <c r="N172" i="2" s="1"/>
  <c r="O269" i="2"/>
  <c r="K193" i="2"/>
  <c r="N193" i="2" s="1"/>
  <c r="O322" i="2"/>
  <c r="O414" i="2"/>
  <c r="K507" i="2"/>
  <c r="K90" i="2"/>
  <c r="N90" i="2" s="1"/>
  <c r="K16" i="2"/>
  <c r="O26" i="2"/>
  <c r="K87" i="2"/>
  <c r="N87" i="2" s="1"/>
  <c r="O93" i="2"/>
  <c r="O96" i="2"/>
  <c r="N162" i="2"/>
  <c r="O172" i="2"/>
  <c r="O181" i="2"/>
  <c r="N282" i="2"/>
  <c r="K295" i="2"/>
  <c r="K371" i="2"/>
  <c r="N487" i="2"/>
  <c r="N490" i="2"/>
  <c r="K50" i="2"/>
  <c r="N50" i="2" s="1"/>
  <c r="O118" i="2"/>
  <c r="O125" i="2"/>
  <c r="O131" i="2"/>
  <c r="K408" i="2"/>
  <c r="N408" i="2" s="1"/>
  <c r="O437" i="2"/>
  <c r="O481" i="2"/>
  <c r="K19" i="2"/>
  <c r="N19" i="2" s="1"/>
  <c r="O47" i="2"/>
  <c r="O87" i="2"/>
  <c r="O141" i="2"/>
  <c r="K147" i="2"/>
  <c r="N147" i="2" s="1"/>
  <c r="O175" i="2"/>
  <c r="O178" i="2"/>
  <c r="K231" i="2"/>
  <c r="K237" i="2"/>
  <c r="N237" i="2" s="1"/>
  <c r="K344" i="2"/>
  <c r="N344" i="2" s="1"/>
  <c r="N378" i="2"/>
  <c r="O399" i="2"/>
  <c r="K402" i="2"/>
  <c r="N402" i="2" s="1"/>
  <c r="K418" i="2"/>
  <c r="N418" i="2" s="1"/>
  <c r="N481" i="2"/>
  <c r="N529" i="2"/>
  <c r="K99" i="2"/>
  <c r="O134" i="2"/>
  <c r="O248" i="2"/>
  <c r="K338" i="2"/>
  <c r="O405" i="2"/>
  <c r="O493" i="2"/>
  <c r="O16" i="2"/>
  <c r="O19" i="2"/>
  <c r="K26" i="2"/>
  <c r="N26" i="2" s="1"/>
  <c r="O50" i="2"/>
  <c r="O90" i="2"/>
  <c r="O99" i="2"/>
  <c r="O102" i="2"/>
  <c r="O108" i="2"/>
  <c r="K112" i="2"/>
  <c r="N112" i="2" s="1"/>
  <c r="O184" i="2"/>
  <c r="O227" i="2"/>
  <c r="O231" i="2"/>
  <c r="K245" i="2"/>
  <c r="K322" i="2"/>
  <c r="N329" i="2"/>
  <c r="O338" i="2"/>
  <c r="K347" i="2"/>
  <c r="N347" i="2" s="1"/>
  <c r="N362" i="2"/>
  <c r="K396" i="2"/>
  <c r="N396" i="2" s="1"/>
  <c r="K405" i="2"/>
  <c r="N405" i="2" s="1"/>
  <c r="O408" i="2"/>
  <c r="K414" i="2"/>
  <c r="O418" i="2"/>
  <c r="K437" i="2"/>
  <c r="N437" i="2" s="1"/>
  <c r="N491" i="2"/>
  <c r="K494" i="2"/>
  <c r="K493" i="2" s="1"/>
  <c r="N493" i="2" s="1"/>
  <c r="O512" i="2"/>
  <c r="K121" i="2"/>
  <c r="N121" i="2" s="1"/>
  <c r="K108" i="2"/>
  <c r="N108" i="2" s="1"/>
  <c r="K102" i="2"/>
  <c r="N102" i="2" s="1"/>
  <c r="K96" i="2"/>
  <c r="N96" i="2" s="1"/>
  <c r="K84" i="2"/>
  <c r="N84" i="2" s="1"/>
  <c r="N582" i="2"/>
  <c r="O549" i="2"/>
  <c r="O552" i="2"/>
  <c r="K556" i="2"/>
  <c r="O525" i="2"/>
  <c r="O534" i="2"/>
  <c r="O540" i="2"/>
  <c r="O543" i="2"/>
  <c r="O546" i="2"/>
  <c r="O494" i="2"/>
  <c r="N516" i="2"/>
  <c r="N479" i="2"/>
  <c r="N469" i="2"/>
  <c r="N475" i="2"/>
  <c r="N478" i="2"/>
  <c r="O469" i="2"/>
  <c r="O487" i="2"/>
  <c r="O475" i="2"/>
  <c r="O455" i="2"/>
  <c r="O456" i="2"/>
  <c r="O402" i="2"/>
  <c r="N363" i="2"/>
  <c r="N335" i="2"/>
  <c r="N334" i="2"/>
  <c r="N283" i="2"/>
  <c r="K263" i="2"/>
  <c r="N263" i="2" s="1"/>
  <c r="K234" i="2"/>
  <c r="N234" i="2" s="1"/>
  <c r="N212" i="2"/>
  <c r="K190" i="2"/>
  <c r="K184" i="2"/>
  <c r="K181" i="2"/>
  <c r="K175" i="2"/>
  <c r="N175" i="2" s="1"/>
  <c r="N163" i="2"/>
  <c r="K178" i="2"/>
  <c r="N178" i="2" s="1"/>
  <c r="O166" i="2"/>
  <c r="O153" i="2"/>
  <c r="O150" i="2"/>
  <c r="K150" i="2"/>
  <c r="N150" i="2" s="1"/>
  <c r="K137" i="2"/>
  <c r="K115" i="2"/>
  <c r="N115" i="2" s="1"/>
  <c r="K118" i="2"/>
  <c r="N118" i="2" s="1"/>
  <c r="O115" i="2"/>
  <c r="O121" i="2"/>
  <c r="K81" i="2"/>
  <c r="K93" i="2"/>
  <c r="N93" i="2" s="1"/>
  <c r="K105" i="2"/>
  <c r="N105" i="2" s="1"/>
  <c r="O55" i="2"/>
  <c r="O57" i="2"/>
  <c r="O71" i="2"/>
  <c r="O22" i="2"/>
  <c r="N71" i="2"/>
  <c r="N134" i="2"/>
  <c r="O162" i="2"/>
  <c r="N126" i="2"/>
  <c r="N135" i="2"/>
  <c r="N241" i="2"/>
  <c r="K325" i="2"/>
  <c r="N325" i="2" s="1"/>
  <c r="O357" i="2"/>
  <c r="O440" i="2"/>
  <c r="K568" i="2"/>
  <c r="K567" i="2" s="1"/>
  <c r="N569" i="2"/>
  <c r="O112" i="2"/>
  <c r="N125" i="2"/>
  <c r="O209" i="2"/>
  <c r="N225" i="2"/>
  <c r="K260" i="2"/>
  <c r="O279" i="2"/>
  <c r="N286" i="2"/>
  <c r="O334" i="2"/>
  <c r="K341" i="2"/>
  <c r="N341" i="2" s="1"/>
  <c r="O347" i="2"/>
  <c r="O371" i="2"/>
  <c r="K381" i="2"/>
  <c r="K380" i="2" s="1"/>
  <c r="N72" i="2"/>
  <c r="N279" i="2"/>
  <c r="O315" i="2"/>
  <c r="N515" i="2"/>
  <c r="K560" i="2"/>
  <c r="K523" i="2" s="1"/>
  <c r="N561" i="2"/>
  <c r="O37" i="2"/>
  <c r="N167" i="2"/>
  <c r="O241" i="2"/>
  <c r="K248" i="2"/>
  <c r="N248" i="2" s="1"/>
  <c r="N166" i="2"/>
  <c r="O196" i="2"/>
  <c r="O212" i="2"/>
  <c r="N224" i="2"/>
  <c r="N228" i="2"/>
  <c r="O282" i="2"/>
  <c r="N285" i="2"/>
  <c r="K299" i="2"/>
  <c r="K298" i="2" s="1"/>
  <c r="N298" i="2" s="1"/>
  <c r="N316" i="2"/>
  <c r="K331" i="2"/>
  <c r="N331" i="2" s="1"/>
  <c r="N332" i="2"/>
  <c r="O341" i="2"/>
  <c r="N366" i="2"/>
  <c r="K368" i="2"/>
  <c r="N369" i="2"/>
  <c r="O381" i="2"/>
  <c r="K484" i="2"/>
  <c r="N484" i="2" s="1"/>
  <c r="N485" i="2"/>
  <c r="N501" i="2"/>
  <c r="O224" i="2"/>
  <c r="N227" i="2"/>
  <c r="N242" i="2"/>
  <c r="K251" i="2"/>
  <c r="N280" i="2"/>
  <c r="O285" i="2"/>
  <c r="O292" i="2"/>
  <c r="K312" i="2"/>
  <c r="N315" i="2"/>
  <c r="O325" i="2"/>
  <c r="O328" i="2"/>
  <c r="K357" i="2"/>
  <c r="N357" i="2" s="1"/>
  <c r="N377" i="2"/>
  <c r="O396" i="2"/>
  <c r="O425" i="2"/>
  <c r="K440" i="2"/>
  <c r="N453" i="2"/>
  <c r="K472" i="2"/>
  <c r="N473" i="2"/>
  <c r="O507" i="2"/>
  <c r="N528" i="2"/>
  <c r="N532" i="2"/>
  <c r="K531" i="2"/>
  <c r="N531" i="2" s="1"/>
  <c r="O537" i="2"/>
  <c r="O362" i="2"/>
  <c r="N365" i="2"/>
  <c r="O377" i="2"/>
  <c r="O451" i="2"/>
  <c r="N452" i="2"/>
  <c r="N500" i="2"/>
  <c r="O515" i="2"/>
  <c r="O528" i="2"/>
  <c r="O581" i="2"/>
  <c r="O331" i="2"/>
  <c r="O365" i="2"/>
  <c r="N372" i="2"/>
  <c r="O452" i="2"/>
  <c r="N461" i="2"/>
  <c r="K456" i="2"/>
  <c r="N456" i="2" s="1"/>
  <c r="K512" i="2"/>
  <c r="K511" i="2" s="1"/>
  <c r="N513" i="2"/>
  <c r="K525" i="2"/>
  <c r="N526" i="2"/>
  <c r="O472" i="2"/>
  <c r="O478" i="2"/>
  <c r="O484" i="2"/>
  <c r="O490" i="2"/>
  <c r="O500" i="2"/>
  <c r="N535" i="2"/>
  <c r="K534" i="2"/>
  <c r="N534" i="2" s="1"/>
  <c r="O556" i="2"/>
  <c r="N470" i="2"/>
  <c r="N476" i="2"/>
  <c r="N482" i="2"/>
  <c r="N488" i="2"/>
  <c r="O531" i="2"/>
  <c r="N538" i="2"/>
  <c r="K537" i="2"/>
  <c r="N537" i="2" s="1"/>
  <c r="O560" i="2"/>
  <c r="O568" i="2"/>
  <c r="O567" i="2"/>
  <c r="K540" i="2"/>
  <c r="N540" i="2" s="1"/>
  <c r="K543" i="2"/>
  <c r="N543" i="2" s="1"/>
  <c r="K546" i="2"/>
  <c r="N546" i="2" s="1"/>
  <c r="K549" i="2"/>
  <c r="N549" i="2" s="1"/>
  <c r="K552" i="2"/>
  <c r="N552" i="2" s="1"/>
  <c r="N581" i="2"/>
  <c r="K34" i="2" l="1"/>
  <c r="L521" i="2"/>
  <c r="L310" i="2" s="1"/>
  <c r="M156" i="2"/>
  <c r="K159" i="2"/>
  <c r="M597" i="2"/>
  <c r="L156" i="2"/>
  <c r="M521" i="2"/>
  <c r="M310" i="2" s="1"/>
  <c r="L597" i="2"/>
  <c r="K79" i="2"/>
  <c r="K353" i="2"/>
  <c r="M592" i="2"/>
  <c r="M599" i="2"/>
  <c r="K522" i="2"/>
  <c r="K601" i="2" s="1"/>
  <c r="L592" i="2"/>
  <c r="L600" i="2"/>
  <c r="L595" i="2"/>
  <c r="M595" i="2"/>
  <c r="K78" i="2"/>
  <c r="M600" i="2"/>
  <c r="K413" i="2"/>
  <c r="N413" i="2" s="1"/>
  <c r="K412" i="2"/>
  <c r="N412" i="2" s="1"/>
  <c r="K36" i="2"/>
  <c r="K33" i="2" s="1"/>
  <c r="L599" i="2"/>
  <c r="K450" i="2"/>
  <c r="N450" i="2" s="1"/>
  <c r="N141" i="2"/>
  <c r="K77" i="2"/>
  <c r="N77" i="2" s="1"/>
  <c r="K352" i="2"/>
  <c r="N352" i="2" s="1"/>
  <c r="K313" i="2"/>
  <c r="N313" i="2" s="1"/>
  <c r="N338" i="2"/>
  <c r="K337" i="2"/>
  <c r="N337" i="2" s="1"/>
  <c r="M350" i="2"/>
  <c r="K13" i="2"/>
  <c r="M311" i="2"/>
  <c r="K424" i="2"/>
  <c r="N424" i="2" s="1"/>
  <c r="K158" i="2"/>
  <c r="O523" i="2"/>
  <c r="K165" i="2"/>
  <c r="N165" i="2" s="1"/>
  <c r="L411" i="2"/>
  <c r="L311" i="2"/>
  <c r="M76" i="2"/>
  <c r="L76" i="2"/>
  <c r="M411" i="2"/>
  <c r="K244" i="2"/>
  <c r="N244" i="2" s="1"/>
  <c r="O321" i="2"/>
  <c r="O291" i="2"/>
  <c r="N190" i="2"/>
  <c r="N312" i="2"/>
  <c r="K351" i="2"/>
  <c r="N351" i="2" s="1"/>
  <c r="O312" i="2"/>
  <c r="K157" i="2"/>
  <c r="N157" i="2" s="1"/>
  <c r="N371" i="2"/>
  <c r="K14" i="2"/>
  <c r="K22" i="2"/>
  <c r="N22" i="2" s="1"/>
  <c r="N44" i="2"/>
  <c r="N34" i="2"/>
  <c r="K15" i="2"/>
  <c r="N580" i="2"/>
  <c r="N560" i="2"/>
  <c r="N523" i="2"/>
  <c r="N23" i="2"/>
  <c r="K555" i="2"/>
  <c r="O555" i="2"/>
  <c r="N425" i="2"/>
  <c r="N414" i="2"/>
  <c r="N376" i="2"/>
  <c r="K506" i="2"/>
  <c r="K503" i="2" s="1"/>
  <c r="K504" i="2"/>
  <c r="K594" i="2" s="1"/>
  <c r="N354" i="2"/>
  <c r="N431" i="2"/>
  <c r="N322" i="2"/>
  <c r="N240" i="2"/>
  <c r="N245" i="2"/>
  <c r="K291" i="2"/>
  <c r="N579" i="2"/>
  <c r="O124" i="2"/>
  <c r="N181" i="2"/>
  <c r="K160" i="2"/>
  <c r="N160" i="2" s="1"/>
  <c r="O412" i="2"/>
  <c r="K230" i="2"/>
  <c r="N230" i="2" s="1"/>
  <c r="N231" i="2"/>
  <c r="O240" i="2"/>
  <c r="N161" i="2"/>
  <c r="N260" i="2"/>
  <c r="N269" i="2"/>
  <c r="O230" i="2"/>
  <c r="N494" i="2"/>
  <c r="O337" i="2"/>
  <c r="N47" i="2"/>
  <c r="K468" i="2"/>
  <c r="N468" i="2" s="1"/>
  <c r="O244" i="2"/>
  <c r="O15" i="2"/>
  <c r="O395" i="2"/>
  <c r="N16" i="2"/>
  <c r="O36" i="2"/>
  <c r="O14" i="2"/>
  <c r="K124" i="2"/>
  <c r="N124" i="2" s="1"/>
  <c r="O13" i="2"/>
  <c r="O80" i="2"/>
  <c r="N568" i="2"/>
  <c r="O77" i="2"/>
  <c r="O111" i="2"/>
  <c r="N507" i="2"/>
  <c r="O78" i="2"/>
  <c r="N556" i="2"/>
  <c r="O353" i="2"/>
  <c r="N472" i="2"/>
  <c r="O34" i="2"/>
  <c r="N99" i="2"/>
  <c r="K395" i="2"/>
  <c r="N395" i="2" s="1"/>
  <c r="N208" i="2"/>
  <c r="O33" i="2"/>
  <c r="O413" i="2"/>
  <c r="O511" i="2"/>
  <c r="N137" i="2"/>
  <c r="K111" i="2"/>
  <c r="N111" i="2" s="1"/>
  <c r="O450" i="2"/>
  <c r="N381" i="2"/>
  <c r="N368" i="2"/>
  <c r="N251" i="2"/>
  <c r="O159" i="2"/>
  <c r="O165" i="2"/>
  <c r="O140" i="2"/>
  <c r="K140" i="2"/>
  <c r="N140" i="2" s="1"/>
  <c r="O596" i="2"/>
  <c r="N81" i="2"/>
  <c r="K80" i="2"/>
  <c r="N380" i="2"/>
  <c r="O580" i="2"/>
  <c r="N567" i="2"/>
  <c r="O380" i="2"/>
  <c r="O506" i="2"/>
  <c r="O158" i="2"/>
  <c r="N37" i="2"/>
  <c r="K55" i="2"/>
  <c r="N55" i="2" s="1"/>
  <c r="N57" i="2"/>
  <c r="K54" i="2"/>
  <c r="K53" i="2" s="1"/>
  <c r="O579" i="2"/>
  <c r="O351" i="2"/>
  <c r="N299" i="2"/>
  <c r="O468" i="2"/>
  <c r="N512" i="2"/>
  <c r="N499" i="2"/>
  <c r="O499" i="2"/>
  <c r="O424" i="2"/>
  <c r="N314" i="2"/>
  <c r="O79" i="2"/>
  <c r="O56" i="2"/>
  <c r="O559" i="2"/>
  <c r="O498" i="2"/>
  <c r="O522" i="2"/>
  <c r="O313" i="2"/>
  <c r="O278" i="2"/>
  <c r="K524" i="2"/>
  <c r="N525" i="2"/>
  <c r="O376" i="2"/>
  <c r="O524" i="2"/>
  <c r="N498" i="2"/>
  <c r="N598" i="2"/>
  <c r="K455" i="2"/>
  <c r="N451" i="2"/>
  <c r="K321" i="2"/>
  <c r="K559" i="2"/>
  <c r="N559" i="2" s="1"/>
  <c r="O504" i="2"/>
  <c r="O352" i="2"/>
  <c r="N440" i="2"/>
  <c r="O161" i="2"/>
  <c r="O314" i="2"/>
  <c r="O310" i="2" l="1"/>
  <c r="K449" i="2"/>
  <c r="K597" i="2"/>
  <c r="K521" i="2"/>
  <c r="K156" i="2"/>
  <c r="N14" i="2"/>
  <c r="K599" i="2"/>
  <c r="N599" i="2" s="1"/>
  <c r="K411" i="2"/>
  <c r="N411" i="2" s="1"/>
  <c r="K76" i="2"/>
  <c r="N76" i="2" s="1"/>
  <c r="K592" i="2"/>
  <c r="N592" i="2" s="1"/>
  <c r="N13" i="2"/>
  <c r="K350" i="2"/>
  <c r="L75" i="2"/>
  <c r="K12" i="2"/>
  <c r="K11" i="2" s="1"/>
  <c r="M75" i="2"/>
  <c r="O311" i="2"/>
  <c r="K595" i="2"/>
  <c r="N595" i="2" s="1"/>
  <c r="N78" i="2"/>
  <c r="K596" i="2"/>
  <c r="N596" i="2" s="1"/>
  <c r="N15" i="2"/>
  <c r="K600" i="2"/>
  <c r="N600" i="2" s="1"/>
  <c r="N159" i="2"/>
  <c r="N597" i="2"/>
  <c r="N555" i="2"/>
  <c r="N506" i="2"/>
  <c r="O11" i="2"/>
  <c r="O597" i="2"/>
  <c r="O156" i="2"/>
  <c r="O76" i="2"/>
  <c r="O350" i="2"/>
  <c r="O12" i="2"/>
  <c r="O521" i="2"/>
  <c r="O411" i="2"/>
  <c r="N522" i="2"/>
  <c r="N601" i="2"/>
  <c r="N511" i="2"/>
  <c r="N504" i="2"/>
  <c r="O599" i="2"/>
  <c r="O595" i="2"/>
  <c r="N79" i="2"/>
  <c r="N80" i="2"/>
  <c r="N56" i="2"/>
  <c r="N455" i="2"/>
  <c r="N449" i="2"/>
  <c r="N36" i="2"/>
  <c r="N503" i="2"/>
  <c r="L602" i="2"/>
  <c r="O600" i="2"/>
  <c r="O54" i="2"/>
  <c r="N158" i="2"/>
  <c r="O503" i="2"/>
  <c r="O592" i="2"/>
  <c r="M602" i="2"/>
  <c r="N524" i="2"/>
  <c r="O598" i="2"/>
  <c r="N497" i="2"/>
  <c r="O497" i="2"/>
  <c r="K311" i="2"/>
  <c r="N321" i="2"/>
  <c r="N353" i="2"/>
  <c r="N594" i="2"/>
  <c r="O601" i="2"/>
  <c r="O449" i="2"/>
  <c r="N53" i="2"/>
  <c r="N54" i="2"/>
  <c r="O594" i="2"/>
  <c r="N521" i="2" l="1"/>
  <c r="K310" i="2"/>
  <c r="N310" i="2" s="1"/>
  <c r="N350" i="2"/>
  <c r="N12" i="2"/>
  <c r="K75" i="2"/>
  <c r="N75" i="2" s="1"/>
  <c r="O75" i="2"/>
  <c r="N156" i="2"/>
  <c r="O602" i="2"/>
  <c r="K602" i="2"/>
  <c r="N602" i="2" s="1"/>
  <c r="O53" i="2"/>
  <c r="N33" i="2"/>
  <c r="N11" i="2"/>
  <c r="O49" i="1" l="1"/>
  <c r="J121" i="1"/>
  <c r="J115" i="1"/>
  <c r="J112" i="1"/>
  <c r="J104" i="1"/>
  <c r="J101" i="1"/>
  <c r="J98" i="1"/>
  <c r="J95" i="1"/>
  <c r="J89" i="1"/>
  <c r="J85" i="1"/>
  <c r="K126" i="1"/>
  <c r="K125" i="1" s="1"/>
  <c r="J111" i="1" l="1"/>
  <c r="K121" i="1"/>
  <c r="K21" i="1" l="1"/>
  <c r="J21" i="1"/>
  <c r="K18" i="1"/>
  <c r="J18" i="1"/>
  <c r="O136" i="1" l="1"/>
  <c r="R135" i="1"/>
  <c r="Q135" i="1"/>
  <c r="O135" i="1"/>
  <c r="N134" i="1"/>
  <c r="M134" i="1"/>
  <c r="Q134" i="1" s="1"/>
  <c r="L130" i="1"/>
  <c r="L129" i="1" s="1"/>
  <c r="N129" i="1"/>
  <c r="M129" i="1"/>
  <c r="L126" i="1"/>
  <c r="Q126" i="1" s="1"/>
  <c r="N125" i="1"/>
  <c r="M125" i="1"/>
  <c r="R121" i="1"/>
  <c r="L121" i="1"/>
  <c r="O117" i="1"/>
  <c r="O116" i="1"/>
  <c r="R115" i="1"/>
  <c r="L115" i="1"/>
  <c r="Q115" i="1" s="1"/>
  <c r="K115" i="1"/>
  <c r="O115" i="1" s="1"/>
  <c r="O114" i="1"/>
  <c r="R112" i="1"/>
  <c r="L112" i="1"/>
  <c r="Q112" i="1" s="1"/>
  <c r="K112" i="1"/>
  <c r="N111" i="1"/>
  <c r="M111" i="1"/>
  <c r="R106" i="1"/>
  <c r="Q106" i="1"/>
  <c r="K106" i="1"/>
  <c r="R104" i="1"/>
  <c r="L104" i="1"/>
  <c r="K104" i="1"/>
  <c r="R101" i="1"/>
  <c r="L101" i="1"/>
  <c r="Q101" i="1" s="1"/>
  <c r="K101" i="1"/>
  <c r="R98" i="1"/>
  <c r="L98" i="1"/>
  <c r="Q98" i="1" s="1"/>
  <c r="K98" i="1"/>
  <c r="R95" i="1"/>
  <c r="Q95" i="1"/>
  <c r="K95" i="1"/>
  <c r="O95" i="1" s="1"/>
  <c r="P94" i="1"/>
  <c r="O94" i="1"/>
  <c r="P93" i="1"/>
  <c r="O93" i="1"/>
  <c r="P92" i="1"/>
  <c r="O92" i="1"/>
  <c r="P91" i="1"/>
  <c r="O91" i="1"/>
  <c r="P90" i="1"/>
  <c r="O90" i="1"/>
  <c r="R89" i="1"/>
  <c r="L89" i="1"/>
  <c r="K89" i="1"/>
  <c r="O89" i="1" s="1"/>
  <c r="P88" i="1"/>
  <c r="O88" i="1"/>
  <c r="P87" i="1"/>
  <c r="O87" i="1"/>
  <c r="P86" i="1"/>
  <c r="O86" i="1"/>
  <c r="R85" i="1"/>
  <c r="L85" i="1"/>
  <c r="K85" i="1"/>
  <c r="N84" i="1"/>
  <c r="M84" i="1"/>
  <c r="P82" i="1"/>
  <c r="R81" i="1"/>
  <c r="Q81" i="1"/>
  <c r="P80" i="1"/>
  <c r="R79" i="1"/>
  <c r="L79" i="1"/>
  <c r="O78" i="1"/>
  <c r="N78" i="1"/>
  <c r="M78" i="1"/>
  <c r="R74" i="1"/>
  <c r="K74" i="1"/>
  <c r="R71" i="1"/>
  <c r="O70" i="1"/>
  <c r="R65" i="1"/>
  <c r="O60" i="1"/>
  <c r="R59" i="1"/>
  <c r="O57" i="1"/>
  <c r="O56" i="1"/>
  <c r="O54" i="1"/>
  <c r="O53" i="1"/>
  <c r="R52" i="1"/>
  <c r="O52" i="1"/>
  <c r="P51" i="1"/>
  <c r="O51" i="1"/>
  <c r="O50" i="1"/>
  <c r="R48" i="1"/>
  <c r="R21" i="1"/>
  <c r="Q21" i="1"/>
  <c r="P22" i="1"/>
  <c r="R20" i="1"/>
  <c r="Q20" i="1"/>
  <c r="P20" i="1"/>
  <c r="O20" i="1"/>
  <c r="R19" i="1"/>
  <c r="Q19" i="1"/>
  <c r="P19" i="1"/>
  <c r="O19" i="1"/>
  <c r="Q18" i="1"/>
  <c r="P18" i="1"/>
  <c r="O22" i="1"/>
  <c r="R17" i="1"/>
  <c r="Q17" i="1"/>
  <c r="P17" i="1"/>
  <c r="O17" i="1"/>
  <c r="P121" i="1" l="1"/>
  <c r="Q121" i="1"/>
  <c r="Q104" i="1"/>
  <c r="P104" i="1"/>
  <c r="Q89" i="1"/>
  <c r="L84" i="1"/>
  <c r="Q84" i="1" s="1"/>
  <c r="Q59" i="1"/>
  <c r="Q52" i="1"/>
  <c r="P50" i="1"/>
  <c r="O112" i="1"/>
  <c r="K111" i="1"/>
  <c r="O111" i="1" s="1"/>
  <c r="L125" i="1"/>
  <c r="Q85" i="1"/>
  <c r="R111" i="1"/>
  <c r="P49" i="1"/>
  <c r="L111" i="1"/>
  <c r="P79" i="1"/>
  <c r="Q79" i="1"/>
  <c r="R84" i="1"/>
  <c r="R78" i="1"/>
  <c r="K84" i="1"/>
  <c r="Q74" i="1"/>
  <c r="Q71" i="1"/>
  <c r="P53" i="1"/>
  <c r="P21" i="1"/>
  <c r="R18" i="1"/>
  <c r="Q22" i="1"/>
  <c r="O18" i="1"/>
  <c r="O59" i="1"/>
  <c r="L78" i="1"/>
  <c r="P78" i="1" s="1"/>
  <c r="P81" i="1"/>
  <c r="P85" i="1"/>
  <c r="P89" i="1"/>
  <c r="P95" i="1"/>
  <c r="P111" i="1" l="1"/>
  <c r="Q111" i="1"/>
  <c r="P84" i="1"/>
  <c r="Q65" i="1"/>
  <c r="P52" i="1"/>
  <c r="Q78" i="1"/>
</calcChain>
</file>

<file path=xl/sharedStrings.xml><?xml version="1.0" encoding="utf-8"?>
<sst xmlns="http://schemas.openxmlformats.org/spreadsheetml/2006/main" count="2068" uniqueCount="640">
  <si>
    <t>Članak 1.</t>
  </si>
  <si>
    <t>I.  OPĆI DIO</t>
  </si>
  <si>
    <t>Ostvarenje</t>
  </si>
  <si>
    <t>Plan</t>
  </si>
  <si>
    <t>Projekcija</t>
  </si>
  <si>
    <t>Indeks</t>
  </si>
  <si>
    <t>2018.</t>
  </si>
  <si>
    <t>2019.</t>
  </si>
  <si>
    <t>2020.</t>
  </si>
  <si>
    <t>2021.</t>
  </si>
  <si>
    <t>19/18</t>
  </si>
  <si>
    <t>20/19</t>
  </si>
  <si>
    <t>2/1</t>
  </si>
  <si>
    <t>3/2</t>
  </si>
  <si>
    <t>4/3</t>
  </si>
  <si>
    <t>5/4</t>
  </si>
  <si>
    <t>A. RAČUN PRIHODA I RASHODA</t>
  </si>
  <si>
    <t>Prihodi poslovanja</t>
  </si>
  <si>
    <t>Prihodi od prodaje nefinancijske imovine</t>
  </si>
  <si>
    <t>UKUPNO</t>
  </si>
  <si>
    <t>Rashodi poslovanja</t>
  </si>
  <si>
    <t>Rashodi za nabavu nefinancijske imovine</t>
  </si>
  <si>
    <t>RAZLIKA -VIŠAK/MANJAK</t>
  </si>
  <si>
    <t>B. RAČUN ZADUŽIVANJA/FINANCIRANJA</t>
  </si>
  <si>
    <t>Primici od financijske imovine i zaduživanja</t>
  </si>
  <si>
    <t>Izdaci za financijsku imovinu i otplate zajmova</t>
  </si>
  <si>
    <t>NETO ZADUŽIVANJE/FINANCIRANJE</t>
  </si>
  <si>
    <t>C. RASPOLOŽIVA SREDSTVA IZ PRETHODNIH GODINA (VIŠAK/MANJAK PRIHODA I REZERVIRANJA)</t>
  </si>
  <si>
    <t>UKUPAN DONOS VIŠKA/MANJKA IZ PRETHODNE(IH) GODINE</t>
  </si>
  <si>
    <t xml:space="preserve"> VIŠAK/MANJAK + NETO ZADUŽIVANJA/FINANCIRANJA + RASPOLOŽIVA SREDSTVA IZ PRETHODNIH GODINA</t>
  </si>
  <si>
    <t>Članak 2.</t>
  </si>
  <si>
    <t xml:space="preserve">        Prihodi i rashodi po razredima, skupinama i podskupinama utvrđuju se u Računu prihoda i rashoda, a primici i izdaci po razredima, skupinama i podskupinama utvrđuju se u Računu zaduživanja/financiranja.</t>
  </si>
  <si>
    <t>BROJ</t>
  </si>
  <si>
    <t xml:space="preserve">Ostvarenje </t>
  </si>
  <si>
    <t>Šifra izvora</t>
  </si>
  <si>
    <t>KONTA</t>
  </si>
  <si>
    <t>VRSTA PRIHODA / IZDATAKA</t>
  </si>
  <si>
    <t>21/20</t>
  </si>
  <si>
    <t>Prihodi od poreza</t>
  </si>
  <si>
    <t>Porez i prirez na dohodak</t>
  </si>
  <si>
    <t>Porezi na imovinu</t>
  </si>
  <si>
    <t>Porezi na robu i usluge</t>
  </si>
  <si>
    <t xml:space="preserve">Pomoći iz inozemstva i od subjekata unutar općeg prorčauna </t>
  </si>
  <si>
    <t>Pomoći proračunu iz drugih proračuna</t>
  </si>
  <si>
    <t>Pomoći od izvanproračunskih korisnika</t>
  </si>
  <si>
    <t>Pomoći od izvanproračunskih korisnika - vrtić</t>
  </si>
  <si>
    <t>Pomoći proračunskim korisnicima iz proračuna koji im nije nadležan - vrtić</t>
  </si>
  <si>
    <t>Pomoći proračunskim korisnicima iz proračuna koji im nije nadležan - knjižnica</t>
  </si>
  <si>
    <t>Pomoći temeljem prijenosa EU sredstava</t>
  </si>
  <si>
    <t>1</t>
  </si>
  <si>
    <t>Prihodi od imovine</t>
  </si>
  <si>
    <t>Prihodi od financijske imovine</t>
  </si>
  <si>
    <t>Prihodi od financijske imovine - vrtić</t>
  </si>
  <si>
    <t>Prihodi od nefinancijske imovine</t>
  </si>
  <si>
    <t>Prihodi od nefinancijske imovine - vrtić</t>
  </si>
  <si>
    <t xml:space="preserve">Prihodi od upravnih i administrativnih pristojbi, pristojbi po posebnim propisima i naknada </t>
  </si>
  <si>
    <t>Upravne i administrativne pristojbe</t>
  </si>
  <si>
    <t>Prihodi po posebnim propisima</t>
  </si>
  <si>
    <t>Prihodi po posebnim propisima - knjižnica</t>
  </si>
  <si>
    <t>Prihodi po posebnim propisima - vrtić</t>
  </si>
  <si>
    <t>3</t>
  </si>
  <si>
    <t>Komunalni doprinosi i naknade</t>
  </si>
  <si>
    <t xml:space="preserve">Prihodi od prodaje proizvoda i robe te pruženih usluga i prihodi od donacija </t>
  </si>
  <si>
    <t xml:space="preserve">Prihodi od prodaje proizvoda i robe te pruženih usluga </t>
  </si>
  <si>
    <t>Prihodi od prodaje proizvoda i robe te pruženih usluga - vrtić</t>
  </si>
  <si>
    <t>Kazne, upravne mjere i ostali prihodi</t>
  </si>
  <si>
    <t>Kazne i upravne mjere</t>
  </si>
  <si>
    <t>Ostali prihodi</t>
  </si>
  <si>
    <t>6</t>
  </si>
  <si>
    <t>Prihodi od prodaje neproizvedene dugotrajne imovine</t>
  </si>
  <si>
    <t>Prihodi od prodaje materijalne imovine - prirodnih bogatstava</t>
  </si>
  <si>
    <t>Prihodi od prodaje proizvedene dugotrajne imovine</t>
  </si>
  <si>
    <t>Prihodi od prodaje građevinskih objekata</t>
  </si>
  <si>
    <t>Prihodi od prodaje prijevoznih sredstava</t>
  </si>
  <si>
    <t>Rashodi za zaposlene</t>
  </si>
  <si>
    <t>2</t>
  </si>
  <si>
    <t>Plaće (Bruto)</t>
  </si>
  <si>
    <t>Ostali rashodi za zaposlene</t>
  </si>
  <si>
    <t>4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</si>
  <si>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</si>
  <si>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</si>
  <si>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</si>
  <si>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</si>
  <si>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</si>
  <si>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</si>
  <si>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</si>
  <si>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</si>
  <si>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</si>
  <si>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Subvencije</t>
  </si>
  <si>
    <t xml:space="preserve">Subvencije trgovačkim društvima u javnom sektoru </t>
  </si>
  <si>
    <t>Subvencije trgovačkim društvima, zadrugama, poljoprivrednicima i obrtnicima izvan javnog sektora</t>
  </si>
  <si>
    <t>Pomoći dane u inozemstvo i unutar općeg proračuna</t>
  </si>
  <si>
    <t>Pomoći unutar opće države</t>
  </si>
  <si>
    <t xml:space="preserve">Pomoći proračunskim korisnicima drugih proračuna </t>
  </si>
  <si>
    <t>Naknade građanima i kućanstvima na temelju osiguranja i druge naknade</t>
  </si>
  <si>
    <t>Ostale naknade građanima i kućanstvima iz proračuna</t>
  </si>
  <si>
    <t>Ostali rashodi</t>
  </si>
  <si>
    <t>Tekuće donacije</t>
  </si>
  <si>
    <t>Kapitalne donacije</t>
  </si>
  <si>
    <t>Kazne, penali i naknade šteta</t>
  </si>
  <si>
    <t>Izvanredni rashodi</t>
  </si>
  <si>
    <t>Rashodi za nabavu neproizvedene dugotrajne imovine</t>
  </si>
  <si>
    <t>Materijalna imovina - prirodna bogatstva</t>
  </si>
  <si>
    <t>Nematerijalna imovina</t>
  </si>
  <si>
    <t>Rashodi za nabavu proizvedene dugotrajne imovine</t>
  </si>
  <si>
    <t>Građevinski objekti</t>
  </si>
  <si>
    <t>Postrojenja i oprema</t>
  </si>
  <si>
    <t>Prijevozna sredstva</t>
  </si>
  <si>
    <t>Knjige,umjetnička djela i ostale izložbene vrijednosti</t>
  </si>
  <si>
    <t>Nematerijalna proizvedena imovina</t>
  </si>
  <si>
    <t>Rashodi za dodatna ulaganja na nefinancijskoj imovini</t>
  </si>
  <si>
    <t>Dodatna ulaganja na građevinskim objektima</t>
  </si>
  <si>
    <t>Primici od zaduživanja</t>
  </si>
  <si>
    <t>Primljeni krediti i zajmovi od kreditnih i ostalih financijskih institucija u javnom sektoru</t>
  </si>
  <si>
    <t>Izdaci za otplatu glavnice primljenih kredita i zajmova</t>
  </si>
  <si>
    <t>Vlastiti izvori</t>
  </si>
  <si>
    <t>Rezultat poslovanja</t>
  </si>
  <si>
    <t>Višak/manjak prihoda</t>
  </si>
  <si>
    <t>Opći prihodi i primici</t>
  </si>
  <si>
    <t>Vlastiti prihodi</t>
  </si>
  <si>
    <t>Prihodi za posebne namjene</t>
  </si>
  <si>
    <t>Pomoći</t>
  </si>
  <si>
    <t>Donacije</t>
  </si>
  <si>
    <t>Prihodi od nefinancijske imovine i nadoknade šteta s osnova osiguranja</t>
  </si>
  <si>
    <t>Namjenski primici od zaduživanja</t>
  </si>
  <si>
    <t xml:space="preserve"> PRORAČUN GRADA LEPOGLAVE ZA  2020. I PROJEKCIJE ZA  2021. I 2022. GODINU</t>
  </si>
  <si>
    <t xml:space="preserve">          Proračun Grada Lepoglave  za 2020. godinu i projekcije za 2021. i 2022. godinu (u daljnjem tekstu: Proračun) sastoji se od:</t>
  </si>
  <si>
    <t>2022.</t>
  </si>
  <si>
    <t>22/21</t>
  </si>
  <si>
    <t>Prihodi od financijske imovine - knjižnica</t>
  </si>
  <si>
    <t>Ostali prihodi - knjižnica</t>
  </si>
  <si>
    <t>Članak 3.</t>
  </si>
  <si>
    <t>II. POSEBNI DIO</t>
  </si>
  <si>
    <t>ŠIFRA</t>
  </si>
  <si>
    <t>Organizacij-ska</t>
  </si>
  <si>
    <t>Izvor</t>
  </si>
  <si>
    <t>Funkcijska</t>
  </si>
  <si>
    <t>Program</t>
  </si>
  <si>
    <t>5</t>
  </si>
  <si>
    <t>7</t>
  </si>
  <si>
    <t>Projekt/ Aktivnost</t>
  </si>
  <si>
    <t>VRSTA RASHODA I IZDATAKA</t>
  </si>
  <si>
    <t>RAZDJEL  001  GRADSKO VIJEĆE I  URED GRADONAČELNIKA</t>
  </si>
  <si>
    <t>GLAVA  00101  GRADSKO VIJEĆE I  MJESNI ODBORI</t>
  </si>
  <si>
    <t>0100</t>
  </si>
  <si>
    <t>Funkcijska klasifikacija: 01 - Opće javne usluge</t>
  </si>
  <si>
    <t>0800</t>
  </si>
  <si>
    <t>Funkcijska klasifikacija: 08 - Rekreacija, kultura i religija</t>
  </si>
  <si>
    <t xml:space="preserve"> </t>
  </si>
  <si>
    <t>1001</t>
  </si>
  <si>
    <t>Program: Donošenje akata i mjera iz djelokruga predstavničkog, izvršnog tijela i mjesne samouprave</t>
  </si>
  <si>
    <t>0111</t>
  </si>
  <si>
    <t>A1001 01</t>
  </si>
  <si>
    <t>Aktivnost: Redovan rad gradskog vijeća</t>
  </si>
  <si>
    <t/>
  </si>
  <si>
    <t>A1001 02</t>
  </si>
  <si>
    <t>Aktivnost:  Redovan rad mjesih odbora</t>
  </si>
  <si>
    <t>1002</t>
  </si>
  <si>
    <t xml:space="preserve">Program: Razvoj civilnog društva - političke stranke i Savjet mladih </t>
  </si>
  <si>
    <t>0840</t>
  </si>
  <si>
    <t>A1002 01</t>
  </si>
  <si>
    <t>Aktivnost:  Financiranje političkih stranaka</t>
  </si>
  <si>
    <t>Donacije i ostali rashodi</t>
  </si>
  <si>
    <t>A1002 02</t>
  </si>
  <si>
    <t>Aktivnost:  Savjet mladih</t>
  </si>
  <si>
    <t>1003</t>
  </si>
  <si>
    <t>Program: Financiranje izbora</t>
  </si>
  <si>
    <t>0160</t>
  </si>
  <si>
    <t>A1003 01</t>
  </si>
  <si>
    <t>Aktivnost:  Lokalni izbori</t>
  </si>
  <si>
    <t>GLAVA  00102  URED GRADONAČELNIKA</t>
  </si>
  <si>
    <t>A1001 03</t>
  </si>
  <si>
    <t>Aktivnost:  Redovan rad ureda gradonačelnika</t>
  </si>
  <si>
    <t>Plaće</t>
  </si>
  <si>
    <t xml:space="preserve">Ostali nespomenuti rashodi poslovanja </t>
  </si>
  <si>
    <t>A1001 04</t>
  </si>
  <si>
    <t>Aktivnost: Tekuća zaliha proračuna</t>
  </si>
  <si>
    <t>0830</t>
  </si>
  <si>
    <t>A1001 05</t>
  </si>
  <si>
    <t xml:space="preserve">Aktivnost: Izdavanje gradskog lista </t>
  </si>
  <si>
    <t>T1001 01</t>
  </si>
  <si>
    <t xml:space="preserve">Tekući projekt: Obilježavanje dana grada </t>
  </si>
  <si>
    <t>RAZDJEL  002  JEDINSTVENI UPRAVNI ODJEL</t>
  </si>
  <si>
    <t>GLAVA 00201 JEDINSTVENI UPRAVNI ODJEL</t>
  </si>
  <si>
    <t>1004</t>
  </si>
  <si>
    <t>Program: Priprema i donošenje akata iz djelokruga rada</t>
  </si>
  <si>
    <t>0131</t>
  </si>
  <si>
    <t>A1004 01</t>
  </si>
  <si>
    <t>Aktivnost: Redovan rad gradskog administrativnog, tehničkog i stručnog osoblja</t>
  </si>
  <si>
    <t>0133</t>
  </si>
  <si>
    <t>K1004 01</t>
  </si>
  <si>
    <t xml:space="preserve">Kapitalni projekt: Nabava dugotrajne imovine - oprema i informatizacija </t>
  </si>
  <si>
    <t xml:space="preserve">Postrojenja i oprema </t>
  </si>
  <si>
    <t xml:space="preserve">Nematerijalna proizvedena imovina </t>
  </si>
  <si>
    <t>RAZDJEL  003  KOMUNALNA DJELATNOST</t>
  </si>
  <si>
    <t>GLAVA 00301 KOMUNALNA DJELATNOST - TEKUĆE ODRŽAVANJE</t>
  </si>
  <si>
    <t>0500</t>
  </si>
  <si>
    <t>Funkcijska klasifikacija: 05 - Zaštita okoliša</t>
  </si>
  <si>
    <t>0600</t>
  </si>
  <si>
    <t xml:space="preserve">Funkcijska klasifikacija: 06 - Usluge unapređenja stanovanja i zajednice </t>
  </si>
  <si>
    <t>1005</t>
  </si>
  <si>
    <t>Program: Održavanje objekata i uređaja komunalne infrastrukture</t>
  </si>
  <si>
    <t>0620</t>
  </si>
  <si>
    <t>A1005 01</t>
  </si>
  <si>
    <t>Aktivnost: Održavanje i uređivanje javnih površina</t>
  </si>
  <si>
    <t>0640</t>
  </si>
  <si>
    <t>A1005 02</t>
  </si>
  <si>
    <t>Aktivnost: Održavanje javne rasvjete</t>
  </si>
  <si>
    <t>A1005 03</t>
  </si>
  <si>
    <t>Aktivnost: Potrošnja električne energije za javnu rasvjetu</t>
  </si>
  <si>
    <t xml:space="preserve">Rashodi za materijal i energiju </t>
  </si>
  <si>
    <t>A1005 04</t>
  </si>
  <si>
    <t>Aktivnost: Novogodišnja dekoracija</t>
  </si>
  <si>
    <t>A1005 05</t>
  </si>
  <si>
    <t xml:space="preserve">Aktivnost: Održavanje nerazvrstanih cesta </t>
  </si>
  <si>
    <t>A1005 06</t>
  </si>
  <si>
    <t xml:space="preserve">Aktivnost: Zimsko održavanje ulica i cesta </t>
  </si>
  <si>
    <t>0520</t>
  </si>
  <si>
    <t>A1005 07</t>
  </si>
  <si>
    <t xml:space="preserve">Aktivnost: Održavanje objekata i uređaja odvodnje </t>
  </si>
  <si>
    <t>0560</t>
  </si>
  <si>
    <t>A1005 08</t>
  </si>
  <si>
    <t>Aktivnost: Uređenje vodotoka</t>
  </si>
  <si>
    <t>A1005 09</t>
  </si>
  <si>
    <t>Aktivnost: Održavanje groblja</t>
  </si>
  <si>
    <t>A1005 10</t>
  </si>
  <si>
    <t>Aktivnost: Održavanje spomen obilježja</t>
  </si>
  <si>
    <t>1006</t>
  </si>
  <si>
    <t xml:space="preserve">Program: Sređivanje zemljišnih knjiga </t>
  </si>
  <si>
    <t>A1006 01</t>
  </si>
  <si>
    <t>Aktivnost: Kućni brojevi</t>
  </si>
  <si>
    <t>A1006 02</t>
  </si>
  <si>
    <t xml:space="preserve">Aktivnost: Katastarske usluge </t>
  </si>
  <si>
    <t>A1006 03</t>
  </si>
  <si>
    <t xml:space="preserve">Aktivnost: Geodetske usluge </t>
  </si>
  <si>
    <t>A1006 04</t>
  </si>
  <si>
    <t xml:space="preserve">Aktivnost: Uknjižba i sređenje z.k. stanja </t>
  </si>
  <si>
    <t>1007</t>
  </si>
  <si>
    <t>Program: Zaštita okoliša</t>
  </si>
  <si>
    <t>0510</t>
  </si>
  <si>
    <t>A1007 01</t>
  </si>
  <si>
    <t>Aktivnost: Sanacija nelegalnih odlagališta smeća</t>
  </si>
  <si>
    <t>K1007 01</t>
  </si>
  <si>
    <t>Kapitalni projekt: Nabava opreme za skupljanje otpada</t>
  </si>
  <si>
    <t>A1007 02</t>
  </si>
  <si>
    <t xml:space="preserve">Aktivnost: Higijeničarska služba i zaštita životinja </t>
  </si>
  <si>
    <t>1008</t>
  </si>
  <si>
    <t xml:space="preserve">Program: Upravljanje gradskom imovinom </t>
  </si>
  <si>
    <t>A1008 01</t>
  </si>
  <si>
    <t>Aktivnost: Održavanje društvenih domova</t>
  </si>
  <si>
    <t>A1008 02</t>
  </si>
  <si>
    <t>Aktivnost: Održavanje opreme - mjesni odbori</t>
  </si>
  <si>
    <t>A1008 03</t>
  </si>
  <si>
    <t>Aktivnost: Održavanje zgrada za redovno korištenje</t>
  </si>
  <si>
    <t>A1008 04</t>
  </si>
  <si>
    <t>Aktivnost: Održavanje ostale gradske imovine</t>
  </si>
  <si>
    <t>GLAVA 00302 KOMUNALNA DJELATNOST - KAPITALNA ULAGANJA</t>
  </si>
  <si>
    <t>0400</t>
  </si>
  <si>
    <t>Funkcijska klasifikacija: 04 - Ekonomski poslovi</t>
  </si>
  <si>
    <t>0900</t>
  </si>
  <si>
    <t xml:space="preserve">Funkcijska klasifikacija: 09 - Obrazovanje </t>
  </si>
  <si>
    <t>1009</t>
  </si>
  <si>
    <t xml:space="preserve">Program: Modernizacija - asfaltiranje nerazvrstanih cesta </t>
  </si>
  <si>
    <t>0451</t>
  </si>
  <si>
    <t>K1009 01</t>
  </si>
  <si>
    <t xml:space="preserve">Kapitalni projekt: Modernizacija - asfaltiranje nerazvrstanih cesta </t>
  </si>
  <si>
    <t xml:space="preserve">Građevinski objekti </t>
  </si>
  <si>
    <t>1010</t>
  </si>
  <si>
    <t xml:space="preserve">Program: Izgradnja i rekonstrukcija javno prometnih površina </t>
  </si>
  <si>
    <t>K1010 01</t>
  </si>
  <si>
    <t xml:space="preserve">Kapitalni projekt: Izvanredno održavanje županijskih cesta </t>
  </si>
  <si>
    <t>K1010 03</t>
  </si>
  <si>
    <t xml:space="preserve">Kapitalni projekt: Izgradnja prometnice, spoj LC 52090 (ulica Budim) - LC 25178 (Ulica A. Stepinca) </t>
  </si>
  <si>
    <t>K1010 05</t>
  </si>
  <si>
    <t>Kapitalni projekt: Izgradnja prometnice Mažuranićeva ulica - groblje</t>
  </si>
  <si>
    <t xml:space="preserve">Rashodi za nabavu neproizvedene imovine </t>
  </si>
  <si>
    <t xml:space="preserve">Materijalna imovina - prirodna bogatstva </t>
  </si>
  <si>
    <t>K1010 06</t>
  </si>
  <si>
    <t xml:space="preserve">Kapitalni projekt: Autobusna stajališta </t>
  </si>
  <si>
    <t>0452</t>
  </si>
  <si>
    <t>K1010 07</t>
  </si>
  <si>
    <t>Kapitalni projekt: Most preko rijeke Bednje - Gusinjak</t>
  </si>
  <si>
    <t>K1010 09</t>
  </si>
  <si>
    <t>Kapitalni projekt: Oborinska odvodnja i nogostup u Kameničkom Vrhovcu</t>
  </si>
  <si>
    <t>K1010 10</t>
  </si>
  <si>
    <t>Kapitalni projekt: Nogostup Varaždinska ulica (od Konzuma do DC 35)</t>
  </si>
  <si>
    <t>K1010 11</t>
  </si>
  <si>
    <t>Kapitalni projekt: Izgradnja parkirališta i javne rasvjete kod groblja u Lepoglavi</t>
  </si>
  <si>
    <t>Kapitalni projekt: Gradska tržnica Lepoglava</t>
  </si>
  <si>
    <t>T1010 01</t>
  </si>
  <si>
    <t>Tekući projekt: Sanacija klizišta</t>
  </si>
  <si>
    <t>T1010 04</t>
  </si>
  <si>
    <t>Tekući projekt: Preasfaltiranje NC - Ulica M. Gupca s parkiralištem u Lepoglavi</t>
  </si>
  <si>
    <t>T1010 09</t>
  </si>
  <si>
    <t>Tekući projekt: Rekonstrukcija nogostupa u Ulici hrvatskih pavlina u Lepoglavi (uz zid kod župnog dvora)</t>
  </si>
  <si>
    <t>1011</t>
  </si>
  <si>
    <t>Program: Izgradnja javne rasvjete</t>
  </si>
  <si>
    <t>K1011 02</t>
  </si>
  <si>
    <t>Kapitalni projekt: Javna rasvjeta - Varaždinska ulica (od Konzuma do DC 35)</t>
  </si>
  <si>
    <t>K1011 03</t>
  </si>
  <si>
    <t>T1011 01</t>
  </si>
  <si>
    <t>Tekući projekt: Proširenje javne rasvjete po mjesnim odborima</t>
  </si>
  <si>
    <t>T1011 02</t>
  </si>
  <si>
    <t xml:space="preserve">Tekući projekt: Modernizacija javne rasvjete </t>
  </si>
  <si>
    <t>1012</t>
  </si>
  <si>
    <t>Program: Uređenje groblja</t>
  </si>
  <si>
    <t>K1012 01</t>
  </si>
  <si>
    <t xml:space="preserve">Kapitalni projekt: Proširenje groblja u Kamenici </t>
  </si>
  <si>
    <t>K1012 02</t>
  </si>
  <si>
    <t>Kapitalni projekt: Rekonstrukcija grobne kuće u Lepoglavi i izgradnja nadstrešnice</t>
  </si>
  <si>
    <t>T1010 02</t>
  </si>
  <si>
    <t>Tekući projekt: Rekonstrukcija/sanacija memorijalnog groblja Lepoglava</t>
  </si>
  <si>
    <t>1013</t>
  </si>
  <si>
    <t xml:space="preserve">Program: Opskrba pitkom vodom i odvodnja otpadnih voda </t>
  </si>
  <si>
    <t>0630</t>
  </si>
  <si>
    <t>K1013 01</t>
  </si>
  <si>
    <t>1014</t>
  </si>
  <si>
    <t xml:space="preserve">Program: Gradnja i uređenje javnih objekata </t>
  </si>
  <si>
    <t>K1014 01</t>
  </si>
  <si>
    <t xml:space="preserve">Kapitalni projekt: Izgradnja društvenog doma Kameničko Podgorje </t>
  </si>
  <si>
    <t>K1014 02</t>
  </si>
  <si>
    <t>0911</t>
  </si>
  <si>
    <t>K1014 03</t>
  </si>
  <si>
    <t xml:space="preserve">Kapitalni projekt: Rekonstrukcija i adaptacija Dječjeg vrtića Lepoglava </t>
  </si>
  <si>
    <t>K1014 04</t>
  </si>
  <si>
    <t xml:space="preserve">Kapitalni projekt: Izgradnja Dječjeg vrtića Donja Višnjica </t>
  </si>
  <si>
    <t>K1014 06</t>
  </si>
  <si>
    <t>Kapitalni projekt: Uređenje zgrade gradske uprave - arhiva</t>
  </si>
  <si>
    <t>Oprema</t>
  </si>
  <si>
    <t>K1014 08</t>
  </si>
  <si>
    <t>Kapitalni projekt: Uređenje zgrade gradske uprave - energetska obnova</t>
  </si>
  <si>
    <t>0810</t>
  </si>
  <si>
    <t>1015</t>
  </si>
  <si>
    <t xml:space="preserve">Program: Poduzetnička zona Lepoglava </t>
  </si>
  <si>
    <t>K1015 01</t>
  </si>
  <si>
    <t>Kapitalni projekt: Otkup zemljišta</t>
  </si>
  <si>
    <t>K1015 02</t>
  </si>
  <si>
    <t xml:space="preserve">Kapitalni projekt: Izgradnja prometnica </t>
  </si>
  <si>
    <t>0435</t>
  </si>
  <si>
    <t>K1015 03</t>
  </si>
  <si>
    <t>Kapitalni projekt: Izgradnja niskonaponske mreže</t>
  </si>
  <si>
    <t>1016</t>
  </si>
  <si>
    <t xml:space="preserve">Program: Stambeno-poslovna zona Lepoglava </t>
  </si>
  <si>
    <t>K1016 01</t>
  </si>
  <si>
    <t>K1016 02</t>
  </si>
  <si>
    <t>1036</t>
  </si>
  <si>
    <t>Program: Razvoj infrastrukture širokopojasnog pristupa</t>
  </si>
  <si>
    <t>0460</t>
  </si>
  <si>
    <t xml:space="preserve">Kapitalni projekt: Sufinanciranje troškova pripreme dokumentacije </t>
  </si>
  <si>
    <t>RAZDJEL  004  DRUŠTVENE DJELATNOSTI</t>
  </si>
  <si>
    <t>GLAVA 004 01 GOSPODARSTVO</t>
  </si>
  <si>
    <t>1017</t>
  </si>
  <si>
    <t>Program: Međunarodni i regionalni projekti</t>
  </si>
  <si>
    <t>A1017 01</t>
  </si>
  <si>
    <t>Aktivnost: Suradnja na zajedničkim projektima od regionalne i lokalne važnosti</t>
  </si>
  <si>
    <t>1018</t>
  </si>
  <si>
    <t xml:space="preserve">Program: Poticanje razvoja gospodarstva </t>
  </si>
  <si>
    <t>0411</t>
  </si>
  <si>
    <t>T1018 01</t>
  </si>
  <si>
    <t>Tekući projekt: Sufinanciranje nabavke opreme</t>
  </si>
  <si>
    <t>Subvencije trgovačkim društvima, poljoprivrednicima i obrtnicima izvan javnog sektora</t>
  </si>
  <si>
    <t>T1018 02</t>
  </si>
  <si>
    <t xml:space="preserve">Tekući projekt: Sufinanciranje sudjelovanja na sajmovima i izložbama </t>
  </si>
  <si>
    <t>T1018 03</t>
  </si>
  <si>
    <t xml:space="preserve">Tekući projekt: Subvencioniranje kamata za odobrene kredite </t>
  </si>
  <si>
    <t>A1018 01</t>
  </si>
  <si>
    <t xml:space="preserve">Aktivnost: Potpore za razvoj MSP i privlačenje investicija </t>
  </si>
  <si>
    <t>K1018 01</t>
  </si>
  <si>
    <t>Kapitalni projekt: Tehnološki centar drvne industrije</t>
  </si>
  <si>
    <t>1019</t>
  </si>
  <si>
    <t xml:space="preserve">Program: Poticanje razvoja poljoprivrede </t>
  </si>
  <si>
    <t>0421</t>
  </si>
  <si>
    <t>A1019 02</t>
  </si>
  <si>
    <t xml:space="preserve">Aktivnost: Sufinanciranje savjetodavne službe i otkupnih stanica </t>
  </si>
  <si>
    <t>A1019 03</t>
  </si>
  <si>
    <t xml:space="preserve">Aktivnost: Poslovi deratizacije i dezinsekcije </t>
  </si>
  <si>
    <t xml:space="preserve">GLAVA 004 02 TURIZAM I KULTURA </t>
  </si>
  <si>
    <t>1020</t>
  </si>
  <si>
    <t>Program: Razvoj turizma i turističke ponude</t>
  </si>
  <si>
    <t>0473</t>
  </si>
  <si>
    <t>A1020 01</t>
  </si>
  <si>
    <t xml:space="preserve">Aktivnost: Sufinanciranje rada Turističke zajednice </t>
  </si>
  <si>
    <t>A1020 02</t>
  </si>
  <si>
    <t xml:space="preserve">Aktivnost: Ostali programi turističke ponude </t>
  </si>
  <si>
    <t>T1020 01</t>
  </si>
  <si>
    <t>Tekući projekt: Lepoglavski dani</t>
  </si>
  <si>
    <t>T1020 02</t>
  </si>
  <si>
    <t>Tekući projekt: Jailhouse festival</t>
  </si>
  <si>
    <t>T1020 03</t>
  </si>
  <si>
    <t xml:space="preserve">Tekući projekt: Dani sporta, zabave i kulture Višnjica </t>
  </si>
  <si>
    <t>0820</t>
  </si>
  <si>
    <t>T1020 04</t>
  </si>
  <si>
    <t>Tekući projekt: Čipkarski festival</t>
  </si>
  <si>
    <t>32</t>
  </si>
  <si>
    <t>323</t>
  </si>
  <si>
    <t>1021</t>
  </si>
  <si>
    <t>Program: Javne potrebe u kulturi</t>
  </si>
  <si>
    <t>A1021 01</t>
  </si>
  <si>
    <t xml:space="preserve">Aktivnost: Manifestacije u kulturi </t>
  </si>
  <si>
    <t xml:space="preserve">Korisnik  31569:  Gradska knjižnica Ivana Belostenca Lepoglava </t>
  </si>
  <si>
    <t>A1021 02</t>
  </si>
  <si>
    <t xml:space="preserve">Aktivnost:  Redovan rad knjižnice </t>
  </si>
  <si>
    <t>31</t>
  </si>
  <si>
    <t>311</t>
  </si>
  <si>
    <t>312</t>
  </si>
  <si>
    <t>313</t>
  </si>
  <si>
    <t>321</t>
  </si>
  <si>
    <t>322</t>
  </si>
  <si>
    <t>329</t>
  </si>
  <si>
    <t>34</t>
  </si>
  <si>
    <t>343</t>
  </si>
  <si>
    <t>424</t>
  </si>
  <si>
    <t>Knjige, umjetnička djela i ostale izložbene vrijednosti</t>
  </si>
  <si>
    <t>1022</t>
  </si>
  <si>
    <t xml:space="preserve">Program: Program očuvanja kulturne baštine </t>
  </si>
  <si>
    <t>A1022 01</t>
  </si>
  <si>
    <t xml:space="preserve">Aktivnost: Centar za posjetitelje </t>
  </si>
  <si>
    <t>A1022 02</t>
  </si>
  <si>
    <t xml:space="preserve">Aktivnost: Promocija kulturne baštine </t>
  </si>
  <si>
    <t>A1022 03</t>
  </si>
  <si>
    <t xml:space="preserve">Aktivnost: Sufinanciranje razvoja lepoglavske čipke </t>
  </si>
  <si>
    <t>A1022 04</t>
  </si>
  <si>
    <t xml:space="preserve">Aktivnost: Potpore za izdavačke aktivnosti </t>
  </si>
  <si>
    <t>A1022 05</t>
  </si>
  <si>
    <t xml:space="preserve">Aktivnost: Sufinanciranje vjerskih zajednica </t>
  </si>
  <si>
    <t xml:space="preserve">GLAVA 004 03 SPORT I REKREACIJA </t>
  </si>
  <si>
    <t>1023</t>
  </si>
  <si>
    <t xml:space="preserve">Program: Organizacija rekreacije i sportskih aktivnosti </t>
  </si>
  <si>
    <t>A1023 01</t>
  </si>
  <si>
    <t xml:space="preserve">Aktivnost: Sufinanciranje Zajednice sportskih udruga Grada Lepoglave </t>
  </si>
  <si>
    <t>A1023 02</t>
  </si>
  <si>
    <t xml:space="preserve">Aktivnost: Projekt unapređenja općeg fizičkog i zdravstvenog statusa djece i mladih, sportaša i rekreativaca </t>
  </si>
  <si>
    <t>1024</t>
  </si>
  <si>
    <t xml:space="preserve">Program: Izgradnja i održavanje sportskih objekata </t>
  </si>
  <si>
    <t>K1024 01</t>
  </si>
  <si>
    <t xml:space="preserve">Kapitalni projekt: Nabava sportske opreme </t>
  </si>
  <si>
    <t>K1024 03</t>
  </si>
  <si>
    <t>Kapitalni projekt: Rekonstrukcija veliko-nogometnog igrališta u Lepoglavi - SRC Lepoglava</t>
  </si>
  <si>
    <t>T1024 01</t>
  </si>
  <si>
    <t xml:space="preserve">Tekući projekt: Održavanje sportske opreme </t>
  </si>
  <si>
    <t>T1024 02</t>
  </si>
  <si>
    <t>Tekući projekt:  Objekti uz sportske građevine</t>
  </si>
  <si>
    <t xml:space="preserve">GLAVA 004 04 ODGOJ I OBRAZOVANJE </t>
  </si>
  <si>
    <t>1025</t>
  </si>
  <si>
    <t xml:space="preserve">Program: Predškolski odgoj </t>
  </si>
  <si>
    <t>A1025 01</t>
  </si>
  <si>
    <t xml:space="preserve">Aktivnost: Sufinanciranje participacije u privatnim vrtićima </t>
  </si>
  <si>
    <t>0913</t>
  </si>
  <si>
    <t>Korisnik  31577:  Dječji vrtić Lepoglava</t>
  </si>
  <si>
    <t>A1025 02</t>
  </si>
  <si>
    <t xml:space="preserve">Aktivnost: Redovan rad Dječjeg vrtića Lepoglava </t>
  </si>
  <si>
    <t>1026</t>
  </si>
  <si>
    <t xml:space="preserve">Program: Osnovno obrazovanje </t>
  </si>
  <si>
    <t>0912</t>
  </si>
  <si>
    <t>A1026 01</t>
  </si>
  <si>
    <t>Aktivnost: OŠ Višnjica JPP</t>
  </si>
  <si>
    <t>0960</t>
  </si>
  <si>
    <t>A1026 02</t>
  </si>
  <si>
    <t xml:space="preserve">Aktivnost: Sufinanciranje prijevoza učenika </t>
  </si>
  <si>
    <t>A1026 03</t>
  </si>
  <si>
    <t>Aktivnost: Sufinanciranje cjelodnevnog boravka u školi</t>
  </si>
  <si>
    <t>A1026 04</t>
  </si>
  <si>
    <t>Aktivnost: Sufinanciranje glazbene škole Lepoglava</t>
  </si>
  <si>
    <t>1090</t>
  </si>
  <si>
    <t>A1026 05</t>
  </si>
  <si>
    <t xml:space="preserve">Aktivnost: Grad prijatelj djece </t>
  </si>
  <si>
    <t>T1026 01</t>
  </si>
  <si>
    <t xml:space="preserve">Tekući projekt: Sufinanciranje programa iznad školskog standarda </t>
  </si>
  <si>
    <t>T1026 02</t>
  </si>
  <si>
    <t xml:space="preserve">Tekući projekt: Nagrade učenicima i mentorima </t>
  </si>
  <si>
    <t>1027</t>
  </si>
  <si>
    <t xml:space="preserve">Program: Stipendiranje učenika i studenata </t>
  </si>
  <si>
    <t>0950</t>
  </si>
  <si>
    <t>T1027 01</t>
  </si>
  <si>
    <t xml:space="preserve">Tekući projekt: Stipendiranje studenata </t>
  </si>
  <si>
    <t xml:space="preserve">GLAVA 004 05 ZDRAVSTVO </t>
  </si>
  <si>
    <t>0700</t>
  </si>
  <si>
    <t xml:space="preserve">Funkcijska klasifikacija: 07 - Zdravstvo </t>
  </si>
  <si>
    <t>1028</t>
  </si>
  <si>
    <t xml:space="preserve">Program: Dodatne usluge u zdravstvu i preventiva </t>
  </si>
  <si>
    <t>0721</t>
  </si>
  <si>
    <t>A1028 02</t>
  </si>
  <si>
    <t xml:space="preserve">Aktivnost: Sufinanciranje rada sektorskih ambulanti </t>
  </si>
  <si>
    <t xml:space="preserve">GLAVA 004 06 ZAŠTITA I SPAŠAVANJE </t>
  </si>
  <si>
    <t>0300</t>
  </si>
  <si>
    <t>Funkcijska klasifikacija: 03 - Javni red i sigurnost</t>
  </si>
  <si>
    <t>1029</t>
  </si>
  <si>
    <t>Program: Zaštita od požara</t>
  </si>
  <si>
    <t>0320</t>
  </si>
  <si>
    <t>A1029 01</t>
  </si>
  <si>
    <t xml:space="preserve">Aktivnost: Djelovanje Vatrogasne zajednice i DVD-a na području Lepoglave </t>
  </si>
  <si>
    <t xml:space="preserve">Kapitalne donacije </t>
  </si>
  <si>
    <t>1030</t>
  </si>
  <si>
    <t>Program: Civilna zaštita i Gorska služba spašavanja</t>
  </si>
  <si>
    <t>A1030 01</t>
  </si>
  <si>
    <t xml:space="preserve">Aktivnost: Financiranje aktivosti civilne zaštite </t>
  </si>
  <si>
    <t>A1030 02</t>
  </si>
  <si>
    <t>Aktivnost: Financiranje Gorske službe spašavanja</t>
  </si>
  <si>
    <t>GLAVA 004 07 SOCIJALNA SKRB</t>
  </si>
  <si>
    <t>1000</t>
  </si>
  <si>
    <t>Funkcijska klasifikacija: 10 - Socijalna zaštita</t>
  </si>
  <si>
    <t>1031</t>
  </si>
  <si>
    <t>Program: Socijalna skrb</t>
  </si>
  <si>
    <t>1060</t>
  </si>
  <si>
    <t>A1031 01</t>
  </si>
  <si>
    <t xml:space="preserve">Aktivnost: Podmirenje troškova stanovanja </t>
  </si>
  <si>
    <t>A1031 02</t>
  </si>
  <si>
    <t xml:space="preserve">Aktivnost: Sufinanciranje prehrane učenika u osnovnim školama </t>
  </si>
  <si>
    <t>1070</t>
  </si>
  <si>
    <t>A1031 03</t>
  </si>
  <si>
    <t>Aktivnost: Jednokratne pomoći u novcu i naravi</t>
  </si>
  <si>
    <t>1040</t>
  </si>
  <si>
    <t>A1031 04</t>
  </si>
  <si>
    <t>Aktivnost: Božićni pokloni za djecu</t>
  </si>
  <si>
    <t>A1031 05</t>
  </si>
  <si>
    <t>Aktivnost: Podmirenje troškova ogrjeva</t>
  </si>
  <si>
    <t>A1031 06</t>
  </si>
  <si>
    <t xml:space="preserve">Aktivnost: Potpora za novorođeno dijete </t>
  </si>
  <si>
    <t>A1031 07</t>
  </si>
  <si>
    <t xml:space="preserve">Aktivnost: Pomoć osobama starije životne dobi - božićnica ili uskrsnica </t>
  </si>
  <si>
    <t>A1031 08</t>
  </si>
  <si>
    <t xml:space="preserve">Aktivnost: Podmirenje troškova pogreba </t>
  </si>
  <si>
    <t>A1031 09</t>
  </si>
  <si>
    <t>Aktivnost: Sufinanciranje troškova usluge pomoć u kući</t>
  </si>
  <si>
    <t>A1031 10</t>
  </si>
  <si>
    <t xml:space="preserve">Aktivnost: Poboljšanje zdravstvenog standarda građana </t>
  </si>
  <si>
    <t>1032</t>
  </si>
  <si>
    <t>Program: Humanitarna skrb</t>
  </si>
  <si>
    <t>A1032 01</t>
  </si>
  <si>
    <t>Aktivnost: Djelatnost Crvenog križa</t>
  </si>
  <si>
    <t>1033</t>
  </si>
  <si>
    <t>Program: Program zapošljavanja iz mjera HZZZ-a</t>
  </si>
  <si>
    <t>0412</t>
  </si>
  <si>
    <t>T1033 01</t>
  </si>
  <si>
    <t>Tekući projekt: Javni radovi</t>
  </si>
  <si>
    <t>1035</t>
  </si>
  <si>
    <t>Program: Poticajne mjere za mlade obitelji</t>
  </si>
  <si>
    <t>1034</t>
  </si>
  <si>
    <t>Program: Razvoj civilnog društva</t>
  </si>
  <si>
    <t>0860</t>
  </si>
  <si>
    <t>A1034 01</t>
  </si>
  <si>
    <t>Aktivnost: Potpore udrugama građana</t>
  </si>
  <si>
    <t>Funkcijska klasifikacija : 01 - Opće javne usluge</t>
  </si>
  <si>
    <t>Funkcijska klasifikacija : 02 - Obrana</t>
  </si>
  <si>
    <t>Funkcijska klasifikacija : 03 - Javni red i sigurnost</t>
  </si>
  <si>
    <t xml:space="preserve">Funkcijska klasifikacija : 04 - Ekonomski poslovi </t>
  </si>
  <si>
    <t>Funkcijska klasifikacija : 05 - Zaštita okoliša</t>
  </si>
  <si>
    <t>Funkcijska klasifikacija : 06 - Usluge unapređenja stanovanja i zajednice</t>
  </si>
  <si>
    <t>Funkcijska klasifikacija : 07- Zdravstvo</t>
  </si>
  <si>
    <t>Funkcijska klasifikacija : 08 - Rekreacija, kultura i religija</t>
  </si>
  <si>
    <t>Funkcijska klasifikacija : 09 - Obrazovanje</t>
  </si>
  <si>
    <t>Funkcijska klasifikacija : 10 - Socijalna zaštita</t>
  </si>
  <si>
    <t>Članak 4.</t>
  </si>
  <si>
    <t>PREDSJEDNIK GRADSKOG VIJEĆA</t>
  </si>
  <si>
    <t>Robert Dukarić</t>
  </si>
  <si>
    <t>Ovaj Proračun stupa na snagu 01. siječnja 2020. godine, a bit će objavljen u “Službenom vjesniku Varaždinske županije”.</t>
  </si>
  <si>
    <t>PRORAČUN UKUPNO</t>
  </si>
  <si>
    <t xml:space="preserve">PRIHODI I PRIMICI </t>
  </si>
  <si>
    <t>RASHODI I IZDACI</t>
  </si>
  <si>
    <t>K1007 02</t>
  </si>
  <si>
    <t xml:space="preserve">Aktivnost: Gospodarenje otpadom </t>
  </si>
  <si>
    <t>A1007 03</t>
  </si>
  <si>
    <t>Kapitalni projekt: Nabava mobilnog reciklažnog dvorišta</t>
  </si>
  <si>
    <t>T1010 10</t>
  </si>
  <si>
    <t>Tekući projekt: Rekonstrukcija nogostupa u Ulici hrvatskih pavlina</t>
  </si>
  <si>
    <t>Tekući projekt: Rekonstrukcija igrališta kod OŠ Kamenica</t>
  </si>
  <si>
    <t xml:space="preserve">Kapitalni projekt: Fontana u parku kod zgrade gradske uprave u Lepoglavi </t>
  </si>
  <si>
    <t>Ostali građevinski objekti</t>
  </si>
  <si>
    <t xml:space="preserve">Tekući projekt: Sanacija igrališta uz Drušveni dom Bednjica </t>
  </si>
  <si>
    <t xml:space="preserve">Kapitalni projekt: Javna rasvjeta - Ulica hrvatskih pavlina u Lepoglavi </t>
  </si>
  <si>
    <t>K1011 04</t>
  </si>
  <si>
    <t>K1011 05</t>
  </si>
  <si>
    <t>Kapitalni projekt: Izgradnja javne rasvjete u Žarovnici prema groblju</t>
  </si>
  <si>
    <t>K1011 06</t>
  </si>
  <si>
    <t>Kapitalni projekt: Izgradnja javne rasvjete u Zlogonju (potez Donja Voća)</t>
  </si>
  <si>
    <t>Kapitalni projekt: Aglomeracija Lepoglava</t>
  </si>
  <si>
    <t>T1014 04</t>
  </si>
  <si>
    <t xml:space="preserve">Tekući projekt: Energetska učinkovitost Selce </t>
  </si>
  <si>
    <t>K1014 09</t>
  </si>
  <si>
    <t xml:space="preserve">Tekući projekt: Uređenje parka uz zgradu gradske uprave </t>
  </si>
  <si>
    <t>K1014 05</t>
  </si>
  <si>
    <t>Kapitalni projekt: Izgradnja Društvenog doma Gečkovec</t>
  </si>
  <si>
    <t>1038</t>
  </si>
  <si>
    <t>Program: Izrada prostorno-planske dokumentacije</t>
  </si>
  <si>
    <t>K1038 01</t>
  </si>
  <si>
    <t>Kapitalni projekt: Prostorni plan</t>
  </si>
  <si>
    <t>T1017 02</t>
  </si>
  <si>
    <t xml:space="preserve">Tekući projekt: Projekt IPP - Integrirani prijevoz putnika </t>
  </si>
  <si>
    <t>K1024 02</t>
  </si>
  <si>
    <t>Kapitalni projekt: Nabava dječjih igrala</t>
  </si>
  <si>
    <t>K1024 04</t>
  </si>
  <si>
    <t>Kapitalni projekt: Tribine uz igralište u Žarovnici</t>
  </si>
  <si>
    <t>0610</t>
  </si>
  <si>
    <t>T1030 02</t>
  </si>
  <si>
    <t>Tekući projekt: Pomoć za elementarne nepogode</t>
  </si>
  <si>
    <t>T1035 01</t>
  </si>
  <si>
    <t>Tekući projekt: Sufinanciranje za adaptaciju kuće</t>
  </si>
  <si>
    <t>Program: Aktivnosti i mjere u vezi s gospodarenjem otpadom</t>
  </si>
  <si>
    <t>A1036 01</t>
  </si>
  <si>
    <t>Aktivnost: Oslobođenje plaćanja komunalnog otpada - staračka domaćinstva</t>
  </si>
  <si>
    <t>A1036 02</t>
  </si>
  <si>
    <t>Aktivnost: Trošak financiranja vreća za pelene</t>
  </si>
  <si>
    <t>T1034 01</t>
  </si>
  <si>
    <t>Tekući projekt: Pridruži se - aktivni u mirovini</t>
  </si>
  <si>
    <t xml:space="preserve">Kamate za primljene kredite i zajmove </t>
  </si>
  <si>
    <t>Otplata glavnice primljenih kredita i zajmova od kreditnih i ostalih financijskih institucija u javnom sektoru</t>
  </si>
  <si>
    <t>Kapitalni projekt: Izgradnja javne rasvjete - park Lepoglava</t>
  </si>
  <si>
    <t>K1014 10</t>
  </si>
  <si>
    <t>VIŠAK/MANJAK IZ PRETHODNE(IH) GODINE KOJI ĆE SE POKRITI/RASPOREDITI</t>
  </si>
  <si>
    <t>T1010 11</t>
  </si>
  <si>
    <t>K1014 11</t>
  </si>
  <si>
    <t>T1024 03</t>
  </si>
  <si>
    <t>T1024 04</t>
  </si>
  <si>
    <t>T1010 12</t>
  </si>
  <si>
    <t>Tekući projekt: Preasfaltiranje NC u Sestrancu</t>
  </si>
  <si>
    <t>Kapitalni projekt: Igralište u Zlogonju</t>
  </si>
  <si>
    <t>T1015 01</t>
  </si>
  <si>
    <t xml:space="preserve">Tekući projekt: Uređenje parkirališta kod područne škole u Žarovnici </t>
  </si>
  <si>
    <t>Tekući projekt: Izmještanje instalacija</t>
  </si>
  <si>
    <t xml:space="preserve">Tekući projekt: Hrvatski festival sportske rekreacije na selu </t>
  </si>
  <si>
    <t>T1019 08</t>
  </si>
  <si>
    <t>Tekući projekt: Potpore za ulaganje u meterijalnu i nematerijalnu imovinu na poljoprivrednom gospodarstvu</t>
  </si>
  <si>
    <t>T1019 09</t>
  </si>
  <si>
    <t>Tekući projekt: Potpore za marketinške aktivnosti</t>
  </si>
  <si>
    <t>T1023 01</t>
  </si>
  <si>
    <t>T1026 04</t>
  </si>
  <si>
    <t>Tekući projekt: Nabava radnih bilježnica za učenike OŠ</t>
  </si>
  <si>
    <t>Kamate za primljene kredite i zajmove</t>
  </si>
  <si>
    <t>1037</t>
  </si>
  <si>
    <t>K1037 01</t>
  </si>
  <si>
    <t>1039</t>
  </si>
  <si>
    <t>T1039 01</t>
  </si>
  <si>
    <t xml:space="preserve">Program: Poticanje stambene gradnje </t>
  </si>
  <si>
    <t xml:space="preserve">Tekući projekt: Društveno poticana stanogradnja - POS </t>
  </si>
  <si>
    <t>Rashodi/izdaci u iznosu od 47.629.403,00 kn raspoređuju se po razdjelima, glavama, proračunskim korisnicima i ostalim korisnicima proračunskih sredstava po ekonomskoj, funkcijskoj i programskoj klasifikaciji te po izvorima financiranja.</t>
  </si>
  <si>
    <t>GLAVA 004 08 UDRUGE GRAĐANA</t>
  </si>
  <si>
    <t>Urbroj: 2186/016-03-19-1</t>
  </si>
  <si>
    <t>Temeljem članka 39. Zakona o proračunu ("Narodne novine" br. 87/08, 136/12 i 15/15), članka 35. Zakona o lokalnoj i područnoj (regionalnoj) samoupravi ("Narodne novine" broj 33/01, 60/01, 129/05, 109/07, 125/08, 36/09, 144/12, 19/13, 137/15 i 123/17), članka 22. Statuta Grada Lepoglave ("Službeni vjesnik Varaždinske županije" broj 6/13, 20/13, 33/13, 31/14, 6/18, 24/18) i članka 17. i 43. Poslovnika Gradskog vijeća Grada Lepoglave ("Službeni vjesnik Varaždinske županije" broj 20/13, 43/13, 51/13 i 6/18), Gradsko vijeće Grada Lepoglave na 19. sjednici održanoj 19.12. 2019. godine, donijelo je</t>
  </si>
  <si>
    <t>Lepoglava, 19. 12. 2019.</t>
  </si>
  <si>
    <t>Klasa: 400-08/19-01/3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</si>
</sst>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-;\-* #,##0.00_-;_-* &quot;-&quot;??_-;_-@_-"/>
    <numFmt numFmtId="165" formatCode="_-* #,##0_-;\-* #,##0_-;_-* &quot;-&quot;??_-;_-@_-"/>
    <numFmt numFmtId="166" formatCode="#,##0.0"/>
    <numFmt numFmtId="167" formatCode="0_ ;\-0\ "/>
    <numFmt numFmtId="168" formatCode="#,##0.00_ ;\-#,##0.00\ "/>
    <numFmt numFmtId="169" formatCode="#,##0_ ;\-#,##0\ "/>
    <numFmt numFmtId="170" formatCode="_-* #,##0.000_-;\-* #,##0.000_-;_-* &quot;-&quot;??_-;_-@_-"/>
    <numFmt numFmtId="171" formatCode="#,##0.000"/>
    <numFmt numFmtId="172" formatCode="0.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20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20"/>
      <name val="Arial"/>
      <family val="2"/>
      <charset val="238"/>
    </font>
    <font>
      <b/>
      <sz val="8"/>
      <name val="Arial"/>
      <family val="2"/>
      <charset val="238"/>
    </font>
    <font>
      <b/>
      <sz val="10.5"/>
      <name val="Arial"/>
      <family val="2"/>
      <charset val="238"/>
    </font>
    <font>
      <sz val="1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0F28A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/>
      <top/>
      <bottom/>
      <diagonal/>
    </border>
    <border>
      <left/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>
      <alignment vertical="top"/>
    </xf>
  </cellStyleXfs>
  <cellXfs count="343">
    <xf numFmtId="0" fontId="0" fillId="0" borderId="0" xfId="0"/>
    <xf numFmtId="2" fontId="2" fillId="0" borderId="0" xfId="0" applyNumberFormat="1" applyFont="1"/>
    <xf numFmtId="165" fontId="0" fillId="0" borderId="0" xfId="0" applyNumberFormat="1"/>
    <xf numFmtId="3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6" fillId="0" borderId="0" xfId="0" applyFont="1"/>
    <xf numFmtId="165" fontId="4" fillId="0" borderId="0" xfId="0" applyNumberFormat="1" applyFont="1" applyAlignment="1">
      <alignment vertical="center"/>
    </xf>
    <xf numFmtId="0" fontId="1" fillId="0" borderId="0" xfId="0" applyFont="1"/>
    <xf numFmtId="165" fontId="1" fillId="0" borderId="0" xfId="0" applyNumberFormat="1" applyFont="1"/>
    <xf numFmtId="3" fontId="1" fillId="0" borderId="0" xfId="0" applyNumberFormat="1" applyFont="1"/>
    <xf numFmtId="0" fontId="4" fillId="0" borderId="0" xfId="0" applyFont="1" applyAlignment="1">
      <alignment vertical="center"/>
    </xf>
    <xf numFmtId="0" fontId="3" fillId="0" borderId="0" xfId="0" applyFont="1"/>
    <xf numFmtId="0" fontId="8" fillId="0" borderId="0" xfId="0" applyFont="1"/>
    <xf numFmtId="0" fontId="4" fillId="0" borderId="0" xfId="0" applyFont="1"/>
    <xf numFmtId="0" fontId="3" fillId="2" borderId="1" xfId="0" applyFont="1" applyFill="1" applyBorder="1"/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7" fontId="3" fillId="2" borderId="1" xfId="0" applyNumberFormat="1" applyFont="1" applyFill="1" applyBorder="1" applyAlignment="1">
      <alignment horizontal="center"/>
    </xf>
    <xf numFmtId="1" fontId="3" fillId="2" borderId="1" xfId="0" quotePrefix="1" applyNumberFormat="1" applyFont="1" applyFill="1" applyBorder="1" applyAlignment="1">
      <alignment horizontal="center"/>
    </xf>
    <xf numFmtId="167" fontId="3" fillId="2" borderId="1" xfId="0" quotePrefix="1" applyNumberFormat="1" applyFont="1" applyFill="1" applyBorder="1" applyAlignment="1">
      <alignment horizontal="center"/>
    </xf>
    <xf numFmtId="166" fontId="3" fillId="2" borderId="1" xfId="0" quotePrefix="1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165" fontId="9" fillId="4" borderId="1" xfId="0" applyNumberFormat="1" applyFont="1" applyFill="1" applyBorder="1" applyAlignment="1">
      <alignment vertical="center"/>
    </xf>
    <xf numFmtId="166" fontId="3" fillId="4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2" fontId="2" fillId="0" borderId="0" xfId="0" applyNumberFormat="1" applyFont="1" applyAlignment="1">
      <alignment horizontal="center"/>
    </xf>
    <xf numFmtId="4" fontId="3" fillId="0" borderId="1" xfId="1" applyNumberFormat="1" applyFont="1" applyBorder="1" applyAlignment="1">
      <alignment horizontal="right" vertical="center" wrapText="1"/>
    </xf>
    <xf numFmtId="0" fontId="0" fillId="0" borderId="1" xfId="0" applyBorder="1"/>
    <xf numFmtId="165" fontId="0" fillId="0" borderId="1" xfId="0" applyNumberFormat="1" applyBorder="1"/>
    <xf numFmtId="166" fontId="0" fillId="0" borderId="1" xfId="0" applyNumberFormat="1" applyBorder="1"/>
    <xf numFmtId="166" fontId="9" fillId="3" borderId="1" xfId="0" applyNumberFormat="1" applyFont="1" applyFill="1" applyBorder="1" applyAlignment="1">
      <alignment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2" fontId="2" fillId="0" borderId="0" xfId="0" applyNumberFormat="1" applyFont="1" applyAlignment="1">
      <alignment horizontal="center" vertical="top"/>
    </xf>
    <xf numFmtId="2" fontId="2" fillId="0" borderId="0" xfId="0" applyNumberFormat="1" applyFont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4" fontId="3" fillId="0" borderId="1" xfId="1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9" fillId="0" borderId="0" xfId="0" applyFont="1"/>
    <xf numFmtId="165" fontId="3" fillId="0" borderId="0" xfId="0" applyNumberFormat="1" applyFont="1" applyAlignment="1">
      <alignment wrapText="1"/>
    </xf>
    <xf numFmtId="166" fontId="3" fillId="0" borderId="0" xfId="0" applyNumberFormat="1" applyFont="1" applyAlignment="1">
      <alignment wrapText="1"/>
    </xf>
    <xf numFmtId="165" fontId="4" fillId="0" borderId="0" xfId="0" applyNumberFormat="1" applyFont="1"/>
    <xf numFmtId="165" fontId="10" fillId="0" borderId="0" xfId="0" applyNumberFormat="1" applyFont="1" applyAlignment="1">
      <alignment wrapText="1"/>
    </xf>
    <xf numFmtId="166" fontId="10" fillId="0" borderId="0" xfId="0" applyNumberFormat="1" applyFont="1" applyAlignment="1">
      <alignment wrapText="1"/>
    </xf>
    <xf numFmtId="2" fontId="11" fillId="0" borderId="0" xfId="0" applyNumberFormat="1" applyFont="1" applyAlignment="1">
      <alignment horizontal="center"/>
    </xf>
    <xf numFmtId="166" fontId="0" fillId="0" borderId="0" xfId="0" applyNumberFormat="1"/>
    <xf numFmtId="49" fontId="3" fillId="2" borderId="1" xfId="0" applyNumberFormat="1" applyFont="1" applyFill="1" applyBorder="1"/>
    <xf numFmtId="49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/>
    <xf numFmtId="0" fontId="9" fillId="4" borderId="1" xfId="0" applyFont="1" applyFill="1" applyBorder="1"/>
    <xf numFmtId="49" fontId="3" fillId="6" borderId="1" xfId="0" applyNumberFormat="1" applyFont="1" applyFill="1" applyBorder="1" applyAlignment="1">
      <alignment horizontal="left" vertical="center"/>
    </xf>
    <xf numFmtId="1" fontId="3" fillId="6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horizontal="right" vertical="center"/>
    </xf>
    <xf numFmtId="166" fontId="3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4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 wrapText="1"/>
    </xf>
    <xf numFmtId="1" fontId="3" fillId="0" borderId="1" xfId="0" applyNumberFormat="1" applyFont="1" applyBorder="1" applyAlignment="1">
      <alignment horizontal="left" vertical="top" wrapText="1"/>
    </xf>
    <xf numFmtId="4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4" fontId="3" fillId="0" borderId="1" xfId="1" applyNumberFormat="1" applyFont="1" applyBorder="1" applyAlignment="1">
      <alignment horizontal="right" vertical="top" wrapText="1"/>
    </xf>
    <xf numFmtId="1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vertical="top"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68" fontId="3" fillId="0" borderId="0" xfId="0" applyNumberFormat="1" applyFont="1" applyAlignment="1">
      <alignment vertical="center" wrapText="1"/>
    </xf>
    <xf numFmtId="1" fontId="3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1" fontId="9" fillId="4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1" fontId="0" fillId="0" borderId="1" xfId="0" applyNumberFormat="1" applyBorder="1"/>
    <xf numFmtId="166" fontId="9" fillId="4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2" fontId="3" fillId="7" borderId="0" xfId="0" applyNumberFormat="1" applyFont="1" applyFill="1"/>
    <xf numFmtId="0" fontId="0" fillId="0" borderId="0" xfId="0" applyAlignment="1">
      <alignment horizontal="center"/>
    </xf>
    <xf numFmtId="1" fontId="3" fillId="5" borderId="0" xfId="0" applyNumberFormat="1" applyFont="1" applyFill="1"/>
    <xf numFmtId="0" fontId="2" fillId="0" borderId="0" xfId="0" applyFont="1" applyAlignment="1">
      <alignment horizontal="left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top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165" fontId="3" fillId="0" borderId="0" xfId="1" applyNumberFormat="1" applyFont="1" applyBorder="1" applyAlignment="1">
      <alignment wrapText="1"/>
    </xf>
    <xf numFmtId="164" fontId="3" fillId="0" borderId="0" xfId="1" applyFont="1" applyBorder="1" applyAlignment="1">
      <alignment wrapText="1"/>
    </xf>
    <xf numFmtId="0" fontId="3" fillId="0" borderId="0" xfId="0" applyFont="1" applyBorder="1" applyAlignment="1">
      <alignment wrapText="1"/>
    </xf>
    <xf numFmtId="166" fontId="0" fillId="0" borderId="0" xfId="0" applyNumberFormat="1" applyFill="1" applyBorder="1" applyAlignment="1">
      <alignment wrapText="1"/>
    </xf>
    <xf numFmtId="164" fontId="1" fillId="0" borderId="0" xfId="1" applyFill="1" applyBorder="1" applyAlignment="1">
      <alignment wrapText="1"/>
    </xf>
    <xf numFmtId="0" fontId="0" fillId="0" borderId="0" xfId="0" applyFill="1" applyBorder="1" applyAlignment="1">
      <alignment wrapText="1"/>
    </xf>
    <xf numFmtId="4" fontId="3" fillId="0" borderId="1" xfId="1" applyNumberFormat="1" applyFont="1" applyFill="1" applyBorder="1" applyAlignment="1">
      <alignment horizontal="right" vertical="center" wrapText="1"/>
    </xf>
    <xf numFmtId="4" fontId="3" fillId="0" borderId="1" xfId="1" applyNumberFormat="1" applyFont="1" applyFill="1" applyBorder="1" applyAlignment="1">
      <alignment horizontal="right" vertical="top" wrapText="1"/>
    </xf>
    <xf numFmtId="4" fontId="3" fillId="0" borderId="1" xfId="1" applyNumberFormat="1" applyFont="1" applyFill="1" applyBorder="1" applyAlignment="1">
      <alignment vertical="top" wrapText="1"/>
    </xf>
    <xf numFmtId="165" fontId="1" fillId="0" borderId="0" xfId="1" applyNumberForma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" fillId="0" borderId="0" xfId="0" applyNumberFormat="1" applyFont="1"/>
    <xf numFmtId="0" fontId="4" fillId="0" borderId="0" xfId="0" applyFont="1" applyAlignment="1">
      <alignment horizontal="justify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49" fontId="10" fillId="0" borderId="0" xfId="0" applyNumberFormat="1" applyFont="1"/>
    <xf numFmtId="3" fontId="6" fillId="0" borderId="0" xfId="0" applyNumberFormat="1" applyFont="1"/>
    <xf numFmtId="0" fontId="6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49" fontId="3" fillId="2" borderId="5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center" vertical="top"/>
    </xf>
    <xf numFmtId="1" fontId="3" fillId="2" borderId="0" xfId="0" applyNumberFormat="1" applyFont="1" applyFill="1" applyAlignment="1">
      <alignment horizontal="center" vertical="top"/>
    </xf>
    <xf numFmtId="170" fontId="3" fillId="2" borderId="0" xfId="1" quotePrefix="1" applyNumberFormat="1" applyFont="1" applyFill="1" applyAlignment="1">
      <alignment horizontal="center" vertical="top"/>
    </xf>
    <xf numFmtId="170" fontId="3" fillId="2" borderId="0" xfId="1" quotePrefix="1" applyNumberFormat="1" applyFont="1" applyFill="1" applyAlignment="1">
      <alignment horizontal="right" vertical="top"/>
    </xf>
    <xf numFmtId="3" fontId="17" fillId="9" borderId="0" xfId="0" applyNumberFormat="1" applyFont="1" applyFill="1" applyAlignment="1">
      <alignment horizontal="center" wrapText="1"/>
    </xf>
    <xf numFmtId="3" fontId="3" fillId="2" borderId="4" xfId="0" quotePrefix="1" applyNumberFormat="1" applyFont="1" applyFill="1" applyBorder="1" applyAlignment="1">
      <alignment horizontal="center"/>
    </xf>
    <xf numFmtId="3" fontId="3" fillId="2" borderId="3" xfId="0" quotePrefix="1" applyNumberFormat="1" applyFont="1" applyFill="1" applyBorder="1" applyAlignment="1">
      <alignment horizontal="center"/>
    </xf>
    <xf numFmtId="49" fontId="3" fillId="2" borderId="4" xfId="0" quotePrefix="1" applyNumberFormat="1" applyFont="1" applyFill="1" applyBorder="1" applyAlignment="1">
      <alignment horizontal="center"/>
    </xf>
    <xf numFmtId="49" fontId="3" fillId="2" borderId="4" xfId="0" quotePrefix="1" applyNumberFormat="1" applyFont="1" applyFill="1" applyBorder="1" applyAlignment="1">
      <alignment horizontal="right"/>
    </xf>
    <xf numFmtId="49" fontId="9" fillId="4" borderId="7" xfId="0" applyNumberFormat="1" applyFont="1" applyFill="1" applyBorder="1"/>
    <xf numFmtId="49" fontId="9" fillId="4" borderId="0" xfId="0" applyNumberFormat="1" applyFont="1" applyFill="1"/>
    <xf numFmtId="3" fontId="9" fillId="4" borderId="0" xfId="0" applyNumberFormat="1" applyFont="1" applyFill="1"/>
    <xf numFmtId="166" fontId="9" fillId="4" borderId="0" xfId="0" applyNumberFormat="1" applyFont="1" applyFill="1"/>
    <xf numFmtId="166" fontId="9" fillId="4" borderId="0" xfId="0" applyNumberFormat="1" applyFont="1" applyFill="1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top"/>
    </xf>
    <xf numFmtId="0" fontId="1" fillId="0" borderId="0" xfId="0" applyFont="1" applyAlignment="1">
      <alignment vertical="top"/>
    </xf>
    <xf numFmtId="1" fontId="3" fillId="9" borderId="8" xfId="0" applyNumberFormat="1" applyFont="1" applyFill="1" applyBorder="1" applyAlignment="1">
      <alignment vertical="center"/>
    </xf>
    <xf numFmtId="49" fontId="3" fillId="9" borderId="8" xfId="0" applyNumberFormat="1" applyFont="1" applyFill="1" applyBorder="1" applyAlignment="1">
      <alignment vertical="center"/>
    </xf>
    <xf numFmtId="0" fontId="3" fillId="9" borderId="9" xfId="0" applyFont="1" applyFill="1" applyBorder="1" applyAlignment="1">
      <alignment vertical="center" wrapText="1"/>
    </xf>
    <xf numFmtId="3" fontId="3" fillId="9" borderId="8" xfId="0" applyNumberFormat="1" applyFont="1" applyFill="1" applyBorder="1" applyAlignment="1">
      <alignment vertical="center"/>
    </xf>
    <xf numFmtId="166" fontId="3" fillId="9" borderId="8" xfId="0" applyNumberFormat="1" applyFont="1" applyFill="1" applyBorder="1" applyAlignment="1">
      <alignment vertical="center"/>
    </xf>
    <xf numFmtId="166" fontId="3" fillId="9" borderId="8" xfId="0" applyNumberFormat="1" applyFont="1" applyFill="1" applyBorder="1" applyAlignment="1">
      <alignment horizontal="right" vertical="center"/>
    </xf>
    <xf numFmtId="1" fontId="3" fillId="0" borderId="8" xfId="0" applyNumberFormat="1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vertical="center" wrapText="1"/>
    </xf>
    <xf numFmtId="166" fontId="3" fillId="0" borderId="8" xfId="0" applyNumberFormat="1" applyFont="1" applyBorder="1" applyAlignment="1">
      <alignment vertical="center"/>
    </xf>
    <xf numFmtId="166" fontId="3" fillId="0" borderId="8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 wrapText="1"/>
    </xf>
    <xf numFmtId="166" fontId="3" fillId="0" borderId="8" xfId="0" applyNumberFormat="1" applyFont="1" applyBorder="1" applyAlignment="1">
      <alignment horizontal="right" vertical="center" wrapText="1"/>
    </xf>
    <xf numFmtId="49" fontId="3" fillId="0" borderId="8" xfId="0" applyNumberFormat="1" applyFont="1" applyBorder="1" applyAlignment="1">
      <alignment vertical="center" wrapText="1"/>
    </xf>
    <xf numFmtId="1" fontId="3" fillId="8" borderId="8" xfId="0" applyNumberFormat="1" applyFont="1" applyFill="1" applyBorder="1" applyAlignment="1">
      <alignment vertical="center"/>
    </xf>
    <xf numFmtId="49" fontId="3" fillId="8" borderId="8" xfId="0" applyNumberFormat="1" applyFont="1" applyFill="1" applyBorder="1" applyAlignment="1">
      <alignment vertical="center"/>
    </xf>
    <xf numFmtId="3" fontId="3" fillId="8" borderId="8" xfId="0" applyNumberFormat="1" applyFont="1" applyFill="1" applyBorder="1" applyAlignment="1">
      <alignment vertical="center"/>
    </xf>
    <xf numFmtId="0" fontId="0" fillId="0" borderId="0" xfId="0" applyAlignment="1">
      <alignment horizontal="right" vertical="top" wrapText="1"/>
    </xf>
    <xf numFmtId="1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1" fontId="3" fillId="9" borderId="8" xfId="0" applyNumberFormat="1" applyFont="1" applyFill="1" applyBorder="1" applyAlignment="1">
      <alignment vertical="top"/>
    </xf>
    <xf numFmtId="49" fontId="3" fillId="9" borderId="8" xfId="0" applyNumberFormat="1" applyFont="1" applyFill="1" applyBorder="1" applyAlignment="1">
      <alignment vertical="top"/>
    </xf>
    <xf numFmtId="0" fontId="3" fillId="9" borderId="9" xfId="0" applyFont="1" applyFill="1" applyBorder="1" applyAlignment="1">
      <alignment vertical="top" wrapText="1"/>
    </xf>
    <xf numFmtId="166" fontId="3" fillId="0" borderId="8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1" fontId="3" fillId="0" borderId="8" xfId="0" applyNumberFormat="1" applyFont="1" applyBorder="1" applyAlignment="1">
      <alignment vertical="top" wrapText="1"/>
    </xf>
    <xf numFmtId="49" fontId="3" fillId="0" borderId="8" xfId="0" applyNumberFormat="1" applyFont="1" applyBorder="1" applyAlignment="1">
      <alignment vertical="top"/>
    </xf>
    <xf numFmtId="3" fontId="3" fillId="0" borderId="8" xfId="0" applyNumberFormat="1" applyFont="1" applyBorder="1" applyAlignment="1">
      <alignment vertical="top" wrapText="1"/>
    </xf>
    <xf numFmtId="166" fontId="3" fillId="0" borderId="8" xfId="0" applyNumberFormat="1" applyFont="1" applyBorder="1" applyAlignment="1">
      <alignment vertical="top" wrapText="1"/>
    </xf>
    <xf numFmtId="166" fontId="3" fillId="0" borderId="8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vertical="center"/>
    </xf>
    <xf numFmtId="3" fontId="3" fillId="9" borderId="8" xfId="0" applyNumberFormat="1" applyFont="1" applyFill="1" applyBorder="1" applyAlignment="1">
      <alignment vertical="top"/>
    </xf>
    <xf numFmtId="166" fontId="3" fillId="9" borderId="8" xfId="0" applyNumberFormat="1" applyFont="1" applyFill="1" applyBorder="1" applyAlignment="1">
      <alignment vertical="top"/>
    </xf>
    <xf numFmtId="166" fontId="3" fillId="9" borderId="8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left" vertical="center"/>
    </xf>
    <xf numFmtId="0" fontId="3" fillId="9" borderId="9" xfId="0" applyFont="1" applyFill="1" applyBorder="1" applyAlignment="1">
      <alignment vertical="center"/>
    </xf>
    <xf numFmtId="3" fontId="0" fillId="0" borderId="0" xfId="0" applyNumberFormat="1" applyAlignment="1">
      <alignment horizontal="left" vertical="center"/>
    </xf>
    <xf numFmtId="3" fontId="3" fillId="0" borderId="0" xfId="0" applyNumberFormat="1" applyFont="1" applyAlignment="1">
      <alignment vertical="center" wrapText="1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vertical="center" wrapText="1"/>
    </xf>
    <xf numFmtId="1" fontId="1" fillId="0" borderId="0" xfId="0" applyNumberFormat="1" applyFont="1"/>
    <xf numFmtId="49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 wrapText="1"/>
    </xf>
    <xf numFmtId="3" fontId="3" fillId="2" borderId="0" xfId="0" applyNumberFormat="1" applyFont="1" applyFill="1" applyAlignment="1">
      <alignment horizontal="right" wrapText="1"/>
    </xf>
    <xf numFmtId="3" fontId="18" fillId="0" borderId="0" xfId="0" applyNumberFormat="1" applyFont="1"/>
    <xf numFmtId="2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center"/>
    </xf>
    <xf numFmtId="0" fontId="19" fillId="0" borderId="0" xfId="0" applyFont="1" applyAlignment="1">
      <alignment vertical="center"/>
    </xf>
    <xf numFmtId="3" fontId="17" fillId="10" borderId="6" xfId="0" applyNumberFormat="1" applyFont="1" applyFill="1" applyBorder="1" applyAlignment="1">
      <alignment horizontal="center" vertical="center" wrapText="1"/>
    </xf>
    <xf numFmtId="49" fontId="17" fillId="8" borderId="0" xfId="0" applyNumberFormat="1" applyFont="1" applyFill="1" applyAlignment="1">
      <alignment horizontal="center" vertical="center" wrapText="1"/>
    </xf>
    <xf numFmtId="1" fontId="3" fillId="10" borderId="8" xfId="0" applyNumberFormat="1" applyFont="1" applyFill="1" applyBorder="1" applyAlignment="1">
      <alignment vertical="top"/>
    </xf>
    <xf numFmtId="49" fontId="3" fillId="10" borderId="8" xfId="0" applyNumberFormat="1" applyFont="1" applyFill="1" applyBorder="1" applyAlignment="1">
      <alignment vertical="top"/>
    </xf>
    <xf numFmtId="49" fontId="3" fillId="10" borderId="8" xfId="0" quotePrefix="1" applyNumberFormat="1" applyFont="1" applyFill="1" applyBorder="1" applyAlignment="1">
      <alignment vertical="top"/>
    </xf>
    <xf numFmtId="0" fontId="3" fillId="10" borderId="9" xfId="0" applyFont="1" applyFill="1" applyBorder="1" applyAlignment="1">
      <alignment vertical="top" wrapText="1"/>
    </xf>
    <xf numFmtId="3" fontId="3" fillId="10" borderId="8" xfId="0" applyNumberFormat="1" applyFont="1" applyFill="1" applyBorder="1" applyAlignment="1">
      <alignment vertical="top"/>
    </xf>
    <xf numFmtId="166" fontId="3" fillId="10" borderId="8" xfId="0" applyNumberFormat="1" applyFont="1" applyFill="1" applyBorder="1" applyAlignment="1">
      <alignment vertical="top"/>
    </xf>
    <xf numFmtId="166" fontId="3" fillId="10" borderId="8" xfId="0" applyNumberFormat="1" applyFont="1" applyFill="1" applyBorder="1" applyAlignment="1">
      <alignment horizontal="right" vertical="top"/>
    </xf>
    <xf numFmtId="1" fontId="3" fillId="10" borderId="8" xfId="0" applyNumberFormat="1" applyFont="1" applyFill="1" applyBorder="1" applyAlignment="1">
      <alignment vertical="center"/>
    </xf>
    <xf numFmtId="49" fontId="3" fillId="10" borderId="8" xfId="0" applyNumberFormat="1" applyFont="1" applyFill="1" applyBorder="1" applyAlignment="1">
      <alignment vertical="center"/>
    </xf>
    <xf numFmtId="49" fontId="3" fillId="10" borderId="8" xfId="0" quotePrefix="1" applyNumberFormat="1" applyFont="1" applyFill="1" applyBorder="1" applyAlignment="1">
      <alignment vertical="center"/>
    </xf>
    <xf numFmtId="0" fontId="3" fillId="10" borderId="9" xfId="0" applyFont="1" applyFill="1" applyBorder="1" applyAlignment="1">
      <alignment vertical="center" wrapText="1"/>
    </xf>
    <xf numFmtId="3" fontId="3" fillId="10" borderId="8" xfId="0" applyNumberFormat="1" applyFont="1" applyFill="1" applyBorder="1" applyAlignment="1">
      <alignment vertical="center"/>
    </xf>
    <xf numFmtId="0" fontId="3" fillId="8" borderId="8" xfId="0" applyFont="1" applyFill="1" applyBorder="1" applyAlignment="1">
      <alignment vertical="center"/>
    </xf>
    <xf numFmtId="166" fontId="3" fillId="8" borderId="8" xfId="0" applyNumberFormat="1" applyFont="1" applyFill="1" applyBorder="1" applyAlignment="1">
      <alignment vertical="center"/>
    </xf>
    <xf numFmtId="166" fontId="3" fillId="8" borderId="8" xfId="0" applyNumberFormat="1" applyFont="1" applyFill="1" applyBorder="1" applyAlignment="1">
      <alignment horizontal="right" vertical="center"/>
    </xf>
    <xf numFmtId="1" fontId="3" fillId="8" borderId="8" xfId="0" applyNumberFormat="1" applyFont="1" applyFill="1" applyBorder="1" applyAlignment="1">
      <alignment vertical="center" wrapText="1"/>
    </xf>
    <xf numFmtId="3" fontId="3" fillId="8" borderId="9" xfId="0" applyNumberFormat="1" applyFont="1" applyFill="1" applyBorder="1" applyAlignment="1">
      <alignment vertical="center"/>
    </xf>
    <xf numFmtId="3" fontId="3" fillId="8" borderId="8" xfId="0" applyNumberFormat="1" applyFont="1" applyFill="1" applyBorder="1" applyAlignment="1">
      <alignment vertical="center" wrapText="1"/>
    </xf>
    <xf numFmtId="0" fontId="3" fillId="8" borderId="0" xfId="0" applyFont="1" applyFill="1"/>
    <xf numFmtId="3" fontId="3" fillId="8" borderId="0" xfId="0" applyNumberFormat="1" applyFont="1" applyFill="1"/>
    <xf numFmtId="166" fontId="3" fillId="8" borderId="0" xfId="0" applyNumberFormat="1" applyFont="1" applyFill="1"/>
    <xf numFmtId="166" fontId="3" fillId="8" borderId="0" xfId="0" applyNumberFormat="1" applyFont="1" applyFill="1" applyAlignment="1">
      <alignment horizontal="right"/>
    </xf>
    <xf numFmtId="1" fontId="3" fillId="11" borderId="0" xfId="0" applyNumberFormat="1" applyFont="1" applyFill="1" applyAlignment="1">
      <alignment horizontal="center"/>
    </xf>
    <xf numFmtId="49" fontId="3" fillId="11" borderId="7" xfId="0" applyNumberFormat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vertical="center"/>
    </xf>
    <xf numFmtId="0" fontId="0" fillId="0" borderId="0" xfId="0" applyBorder="1"/>
    <xf numFmtId="2" fontId="2" fillId="0" borderId="0" xfId="0" applyNumberFormat="1" applyFont="1" applyFill="1" applyAlignment="1">
      <alignment horizontal="center"/>
    </xf>
    <xf numFmtId="2" fontId="2" fillId="0" borderId="0" xfId="0" applyNumberFormat="1" applyFont="1" applyFill="1"/>
    <xf numFmtId="0" fontId="0" fillId="0" borderId="0" xfId="0" applyFill="1"/>
    <xf numFmtId="3" fontId="3" fillId="0" borderId="8" xfId="0" applyNumberFormat="1" applyFont="1" applyFill="1" applyBorder="1" applyAlignment="1">
      <alignment vertical="center" wrapText="1"/>
    </xf>
    <xf numFmtId="3" fontId="3" fillId="0" borderId="8" xfId="0" applyNumberFormat="1" applyFont="1" applyFill="1" applyBorder="1" applyAlignment="1">
      <alignment vertical="top" wrapText="1"/>
    </xf>
    <xf numFmtId="3" fontId="3" fillId="10" borderId="8" xfId="0" applyNumberFormat="1" applyFont="1" applyFill="1" applyBorder="1" applyAlignment="1">
      <alignment vertical="center" wrapText="1"/>
    </xf>
    <xf numFmtId="172" fontId="3" fillId="0" borderId="0" xfId="0" applyNumberFormat="1" applyFont="1"/>
    <xf numFmtId="168" fontId="1" fillId="0" borderId="0" xfId="1" applyNumberFormat="1" applyFill="1" applyBorder="1" applyAlignment="1">
      <alignment wrapText="1"/>
    </xf>
    <xf numFmtId="1" fontId="3" fillId="0" borderId="8" xfId="0" applyNumberFormat="1" applyFont="1" applyFill="1" applyBorder="1" applyAlignment="1">
      <alignment vertical="center"/>
    </xf>
    <xf numFmtId="49" fontId="3" fillId="0" borderId="8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0" fontId="0" fillId="0" borderId="0" xfId="0" applyFill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3" fontId="3" fillId="0" borderId="9" xfId="0" applyNumberFormat="1" applyFont="1" applyFill="1" applyBorder="1" applyAlignment="1">
      <alignment vertical="center"/>
    </xf>
    <xf numFmtId="172" fontId="3" fillId="0" borderId="0" xfId="0" applyNumberFormat="1" applyFont="1" applyAlignment="1">
      <alignment horizontal="right"/>
    </xf>
    <xf numFmtId="0" fontId="0" fillId="0" borderId="0" xfId="0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right" vertical="top" wrapText="1"/>
    </xf>
    <xf numFmtId="0" fontId="3" fillId="0" borderId="0" xfId="0" applyFont="1" applyFill="1" applyAlignment="1">
      <alignment vertical="top" wrapText="1"/>
    </xf>
    <xf numFmtId="3" fontId="3" fillId="0" borderId="0" xfId="0" applyNumberFormat="1" applyFont="1" applyFill="1" applyAlignment="1">
      <alignment vertical="center" wrapText="1"/>
    </xf>
    <xf numFmtId="166" fontId="3" fillId="0" borderId="8" xfId="0" applyNumberFormat="1" applyFont="1" applyFill="1" applyBorder="1" applyAlignment="1">
      <alignment horizontal="right" vertical="top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top"/>
    </xf>
    <xf numFmtId="4" fontId="0" fillId="0" borderId="1" xfId="0" applyNumberForma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vertical="top"/>
    </xf>
    <xf numFmtId="3" fontId="3" fillId="0" borderId="8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vertical="top" wrapText="1"/>
    </xf>
    <xf numFmtId="166" fontId="3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Fill="1" applyBorder="1" applyAlignment="1">
      <alignment vertical="center" wrapText="1"/>
    </xf>
    <xf numFmtId="166" fontId="0" fillId="0" borderId="1" xfId="0" applyNumberForma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top"/>
    </xf>
    <xf numFmtId="4" fontId="0" fillId="0" borderId="1" xfId="0" applyNumberFormat="1" applyBorder="1" applyAlignment="1">
      <alignment vertical="center" wrapText="1"/>
    </xf>
    <xf numFmtId="49" fontId="1" fillId="6" borderId="1" xfId="0" applyNumberFormat="1" applyFont="1" applyFill="1" applyBorder="1" applyAlignment="1">
      <alignment horizontal="left" vertical="center"/>
    </xf>
    <xf numFmtId="4" fontId="3" fillId="6" borderId="1" xfId="0" applyNumberFormat="1" applyFont="1" applyFill="1" applyBorder="1" applyAlignment="1">
      <alignment vertical="center"/>
    </xf>
    <xf numFmtId="166" fontId="3" fillId="0" borderId="1" xfId="0" applyNumberFormat="1" applyFont="1" applyFill="1" applyBorder="1" applyAlignment="1">
      <alignment horizontal="right" vertical="top" wrapText="1"/>
    </xf>
    <xf numFmtId="166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wrapText="1"/>
    </xf>
    <xf numFmtId="166" fontId="3" fillId="0" borderId="1" xfId="0" applyNumberFormat="1" applyFont="1" applyFill="1" applyBorder="1" applyAlignment="1">
      <alignment horizontal="right" vertical="top"/>
    </xf>
    <xf numFmtId="4" fontId="15" fillId="0" borderId="1" xfId="2" applyNumberFormat="1" applyFont="1" applyBorder="1" applyAlignment="1">
      <alignment horizontal="right" vertical="center"/>
    </xf>
    <xf numFmtId="166" fontId="3" fillId="0" borderId="1" xfId="0" applyNumberFormat="1" applyFont="1" applyFill="1" applyBorder="1" applyAlignment="1">
      <alignment wrapText="1"/>
    </xf>
    <xf numFmtId="0" fontId="12" fillId="0" borderId="1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4" fontId="15" fillId="0" borderId="1" xfId="2" applyNumberFormat="1" applyFont="1" applyBorder="1" applyAlignment="1">
      <alignment horizontal="right" vertical="top"/>
    </xf>
    <xf numFmtId="166" fontId="3" fillId="0" borderId="1" xfId="0" applyNumberFormat="1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166" fontId="0" fillId="0" borderId="1" xfId="0" applyNumberForma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Fill="1" applyBorder="1"/>
    <xf numFmtId="166" fontId="0" fillId="0" borderId="1" xfId="0" applyNumberFormat="1" applyFill="1" applyBorder="1"/>
    <xf numFmtId="49" fontId="9" fillId="4" borderId="1" xfId="0" applyNumberFormat="1" applyFont="1" applyFill="1" applyBorder="1" applyAlignment="1">
      <alignment horizontal="left" vertical="center"/>
    </xf>
    <xf numFmtId="169" fontId="9" fillId="4" borderId="1" xfId="0" applyNumberFormat="1" applyFont="1" applyFill="1" applyBorder="1" applyAlignment="1">
      <alignment vertical="center"/>
    </xf>
    <xf numFmtId="166" fontId="9" fillId="4" borderId="1" xfId="0" applyNumberFormat="1" applyFont="1" applyFill="1" applyBorder="1" applyAlignment="1">
      <alignment horizontal="right" vertical="center"/>
    </xf>
    <xf numFmtId="4" fontId="9" fillId="4" borderId="1" xfId="0" applyNumberFormat="1" applyFont="1" applyFill="1" applyBorder="1" applyAlignment="1">
      <alignment horizontal="right" vertical="center"/>
    </xf>
    <xf numFmtId="4" fontId="3" fillId="6" borderId="1" xfId="1" applyNumberFormat="1" applyFont="1" applyFill="1" applyBorder="1" applyAlignment="1">
      <alignment vertical="center" wrapText="1"/>
    </xf>
    <xf numFmtId="4" fontId="3" fillId="6" borderId="1" xfId="0" applyNumberFormat="1" applyFont="1" applyFill="1" applyBorder="1" applyAlignment="1">
      <alignment vertical="center" wrapText="1"/>
    </xf>
    <xf numFmtId="166" fontId="3" fillId="12" borderId="1" xfId="0" applyNumberFormat="1" applyFont="1" applyFill="1" applyBorder="1" applyAlignment="1">
      <alignment horizontal="right" vertical="top" wrapText="1"/>
    </xf>
    <xf numFmtId="4" fontId="3" fillId="0" borderId="1" xfId="1" applyNumberFormat="1" applyFont="1" applyFill="1" applyBorder="1" applyAlignment="1">
      <alignment vertical="center" wrapText="1"/>
    </xf>
    <xf numFmtId="49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4" fontId="1" fillId="0" borderId="1" xfId="1" applyNumberFormat="1" applyFill="1" applyBorder="1" applyAlignment="1">
      <alignment vertical="top" wrapText="1"/>
    </xf>
    <xf numFmtId="4" fontId="0" fillId="0" borderId="1" xfId="0" applyNumberFormat="1" applyFill="1" applyBorder="1" applyAlignment="1">
      <alignment vertical="top" wrapText="1"/>
    </xf>
    <xf numFmtId="4" fontId="0" fillId="0" borderId="1" xfId="0" applyNumberFormat="1" applyFill="1" applyBorder="1" applyAlignment="1">
      <alignment horizontal="right" vertical="top"/>
    </xf>
    <xf numFmtId="166" fontId="0" fillId="0" borderId="1" xfId="0" applyNumberFormat="1" applyFill="1" applyBorder="1" applyAlignment="1">
      <alignment horizontal="right" vertical="top" wrapText="1"/>
    </xf>
    <xf numFmtId="166" fontId="0" fillId="0" borderId="1" xfId="0" applyNumberFormat="1" applyFill="1" applyBorder="1" applyAlignment="1">
      <alignment vertical="top" wrapText="1"/>
    </xf>
    <xf numFmtId="4" fontId="3" fillId="6" borderId="1" xfId="0" applyNumberFormat="1" applyFont="1" applyFill="1" applyBorder="1" applyAlignment="1">
      <alignment vertical="top" wrapText="1"/>
    </xf>
    <xf numFmtId="4" fontId="3" fillId="6" borderId="1" xfId="1" applyNumberFormat="1" applyFont="1" applyFill="1" applyBorder="1" applyAlignment="1">
      <alignment horizontal="right" vertical="center"/>
    </xf>
    <xf numFmtId="166" fontId="3" fillId="12" borderId="1" xfId="0" applyNumberFormat="1" applyFont="1" applyFill="1" applyBorder="1" applyAlignment="1">
      <alignment horizontal="right" vertical="center" wrapText="1"/>
    </xf>
    <xf numFmtId="166" fontId="3" fillId="12" borderId="1" xfId="0" applyNumberFormat="1" applyFont="1" applyFill="1" applyBorder="1" applyAlignment="1">
      <alignment horizontal="right" vertical="top"/>
    </xf>
    <xf numFmtId="3" fontId="0" fillId="0" borderId="0" xfId="0" applyNumberFormat="1" applyBorder="1"/>
    <xf numFmtId="165" fontId="0" fillId="0" borderId="0" xfId="0" applyNumberFormat="1" applyBorder="1"/>
    <xf numFmtId="166" fontId="1" fillId="0" borderId="0" xfId="0" applyNumberFormat="1" applyFont="1" applyBorder="1"/>
    <xf numFmtId="166" fontId="3" fillId="0" borderId="1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top"/>
    </xf>
    <xf numFmtId="4" fontId="3" fillId="3" borderId="1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horizontal="right" vertical="top"/>
    </xf>
    <xf numFmtId="0" fontId="9" fillId="0" borderId="1" xfId="0" applyFont="1" applyFill="1" applyBorder="1" applyAlignment="1">
      <alignment horizontal="left" vertical="center"/>
    </xf>
    <xf numFmtId="4" fontId="3" fillId="13" borderId="1" xfId="0" applyNumberFormat="1" applyFont="1" applyFill="1" applyBorder="1" applyAlignment="1">
      <alignment vertical="center" wrapText="1"/>
    </xf>
    <xf numFmtId="49" fontId="0" fillId="0" borderId="0" xfId="0" applyNumberFormat="1" applyBorder="1" applyAlignment="1">
      <alignment horizontal="left" wrapText="1"/>
    </xf>
    <xf numFmtId="1" fontId="0" fillId="0" borderId="0" xfId="0" applyNumberFormat="1" applyBorder="1" applyAlignment="1">
      <alignment horizontal="left" wrapText="1"/>
    </xf>
    <xf numFmtId="49" fontId="3" fillId="0" borderId="0" xfId="0" applyNumberFormat="1" applyFont="1" applyBorder="1" applyAlignment="1">
      <alignment horizontal="left" wrapText="1"/>
    </xf>
    <xf numFmtId="49" fontId="3" fillId="0" borderId="0" xfId="0" applyNumberFormat="1" applyFont="1" applyBorder="1" applyAlignment="1">
      <alignment horizontal="left"/>
    </xf>
    <xf numFmtId="1" fontId="3" fillId="0" borderId="0" xfId="0" applyNumberFormat="1" applyFont="1" applyBorder="1" applyAlignment="1">
      <alignment horizontal="left" wrapText="1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165" fontId="0" fillId="0" borderId="0" xfId="0" applyNumberFormat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3" fillId="2" borderId="2" xfId="0" applyNumberFormat="1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49" fontId="3" fillId="2" borderId="5" xfId="0" applyNumberFormat="1" applyFont="1" applyFill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0" fillId="0" borderId="0" xfId="0" applyFont="1" applyAlignment="1">
      <alignment horizontal="center" vertical="center"/>
    </xf>
    <xf numFmtId="171" fontId="4" fillId="0" borderId="0" xfId="0" applyNumberFormat="1" applyFont="1" applyAlignment="1">
      <alignment horizontal="center"/>
    </xf>
  </cellXfs>
  <cellStyles count="3">
    <cellStyle name="Normalno" xfId="0" builtinId="0"/>
    <cellStyle name="Normalno 3" xfId="2"/>
    <cellStyle name="Zarez" xfId="1" builtinId="3"/>
  </cellStyles>
  <dxfs count="0"/>
  <tableStyles count="0" defaultTableStyle="TableStyleMedium2" defaultPivotStyle="PivotStyleLight16"/>
  <colors>
    <mruColors>
      <color rgb="FFF0F28A"/>
      <color rgb="FF0066FF"/>
      <color rgb="FF00FFFF"/>
      <color rgb="FF66FF66"/>
      <color rgb="FFE686B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8"/>
  <sheetViews>
    <sheetView zoomScaleNormal="100" zoomScaleSheetLayoutView="85" workbookViewId="0">
      <selection activeCell="H3" sqref="H3:R3"/>
    </sheetView>
  </sheetViews>
  <sheetFormatPr defaultRowHeight="12.75" x14ac:dyDescent="0.2"/>
  <cols>
    <col min="1" max="1" width="2.28515625" style="29" customWidth="1"/>
    <col min="2" max="7" width="2.28515625" style="1" customWidth="1"/>
    <col min="9" max="9" width="42.85546875" customWidth="1"/>
    <col min="10" max="12" width="15.7109375" style="2" customWidth="1"/>
    <col min="13" max="13" width="15.7109375" style="3" customWidth="1"/>
    <col min="14" max="14" width="15.7109375" customWidth="1"/>
    <col min="15" max="18" width="10.7109375" customWidth="1"/>
    <col min="19" max="19" width="12.7109375" bestFit="1" customWidth="1"/>
  </cols>
  <sheetData>
    <row r="1" spans="2:25" ht="18" customHeight="1" x14ac:dyDescent="0.2">
      <c r="O1" s="4"/>
    </row>
    <row r="2" spans="2:25" ht="10.5" customHeight="1" x14ac:dyDescent="0.2"/>
    <row r="3" spans="2:25" ht="66.75" customHeight="1" x14ac:dyDescent="0.2">
      <c r="D3" s="5"/>
      <c r="E3" s="5"/>
      <c r="F3" s="5"/>
      <c r="G3" s="5"/>
      <c r="H3" s="325" t="s">
        <v>637</v>
      </c>
      <c r="I3" s="325"/>
      <c r="J3" s="325"/>
      <c r="K3" s="325"/>
      <c r="L3" s="325"/>
      <c r="M3" s="325"/>
      <c r="N3" s="325"/>
      <c r="O3" s="325"/>
      <c r="P3" s="325"/>
      <c r="Q3" s="325"/>
      <c r="R3" s="325"/>
    </row>
    <row r="4" spans="2:25" ht="15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2:25" ht="26.25" x14ac:dyDescent="0.4">
      <c r="B5" s="6"/>
      <c r="C5" s="6"/>
      <c r="D5" s="6"/>
      <c r="E5" s="6"/>
      <c r="F5" s="6"/>
      <c r="G5" s="6"/>
      <c r="H5" s="331" t="s">
        <v>125</v>
      </c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6"/>
      <c r="T5" s="6"/>
      <c r="U5" s="6"/>
      <c r="V5" s="6"/>
      <c r="W5" s="6"/>
      <c r="X5" s="6"/>
      <c r="Y5" s="6"/>
    </row>
    <row r="7" spans="2:25" ht="15" x14ac:dyDescent="0.2">
      <c r="B7" s="7"/>
      <c r="C7" s="7"/>
      <c r="D7" s="7"/>
      <c r="E7" s="7"/>
      <c r="F7" s="7"/>
      <c r="G7" s="7"/>
      <c r="H7" s="332" t="s">
        <v>0</v>
      </c>
      <c r="I7" s="332"/>
      <c r="J7" s="332"/>
      <c r="K7" s="332"/>
      <c r="L7" s="332"/>
      <c r="M7" s="332"/>
      <c r="N7" s="332"/>
      <c r="O7" s="332"/>
      <c r="P7" s="332"/>
      <c r="Q7" s="332"/>
      <c r="R7" s="332"/>
    </row>
    <row r="8" spans="2:25" x14ac:dyDescent="0.2">
      <c r="H8" s="8"/>
      <c r="J8" s="9"/>
      <c r="K8" s="9"/>
      <c r="L8" s="9"/>
      <c r="M8" s="10"/>
    </row>
    <row r="9" spans="2:25" s="12" customFormat="1" ht="15.75" customHeight="1" x14ac:dyDescent="0.2">
      <c r="B9" s="11"/>
      <c r="C9" s="11"/>
      <c r="D9" s="11"/>
      <c r="E9" s="11"/>
      <c r="F9" s="11"/>
      <c r="G9" s="11"/>
      <c r="H9" s="333" t="s">
        <v>126</v>
      </c>
      <c r="I9" s="333"/>
      <c r="J9" s="333"/>
      <c r="K9" s="333"/>
      <c r="L9" s="333"/>
      <c r="M9" s="333"/>
      <c r="N9" s="333"/>
      <c r="O9" s="333"/>
      <c r="P9" s="333"/>
      <c r="Q9" s="333"/>
      <c r="R9" s="333"/>
    </row>
    <row r="10" spans="2:25" ht="20.25" x14ac:dyDescent="0.3">
      <c r="H10" s="13" t="s">
        <v>1</v>
      </c>
      <c r="I10" s="14"/>
      <c r="J10" s="9"/>
      <c r="K10" s="9"/>
      <c r="L10" s="9"/>
      <c r="M10" s="10"/>
    </row>
    <row r="11" spans="2:25" x14ac:dyDescent="0.2">
      <c r="H11" s="224"/>
      <c r="I11" s="310"/>
      <c r="J11" s="311"/>
      <c r="K11" s="311"/>
      <c r="L11" s="311"/>
      <c r="M11" s="312"/>
      <c r="N11" s="224"/>
      <c r="O11" s="224"/>
      <c r="P11" s="224"/>
      <c r="Q11" s="224"/>
      <c r="R11" s="224"/>
    </row>
    <row r="12" spans="2:25" x14ac:dyDescent="0.2">
      <c r="H12" s="15"/>
      <c r="I12" s="15"/>
      <c r="J12" s="16" t="s">
        <v>2</v>
      </c>
      <c r="K12" s="16" t="s">
        <v>3</v>
      </c>
      <c r="L12" s="16" t="s">
        <v>3</v>
      </c>
      <c r="M12" s="16" t="s">
        <v>4</v>
      </c>
      <c r="N12" s="16" t="s">
        <v>4</v>
      </c>
      <c r="O12" s="17" t="s">
        <v>5</v>
      </c>
      <c r="P12" s="17" t="s">
        <v>5</v>
      </c>
      <c r="Q12" s="17" t="s">
        <v>5</v>
      </c>
      <c r="R12" s="17" t="s">
        <v>5</v>
      </c>
    </row>
    <row r="13" spans="2:25" x14ac:dyDescent="0.2">
      <c r="H13" s="15"/>
      <c r="I13" s="15"/>
      <c r="J13" s="18" t="s">
        <v>6</v>
      </c>
      <c r="K13" s="18" t="s">
        <v>7</v>
      </c>
      <c r="L13" s="18" t="s">
        <v>8</v>
      </c>
      <c r="M13" s="18" t="s">
        <v>9</v>
      </c>
      <c r="N13" s="18" t="s">
        <v>127</v>
      </c>
      <c r="O13" s="19" t="s">
        <v>10</v>
      </c>
      <c r="P13" s="19" t="s">
        <v>11</v>
      </c>
      <c r="Q13" s="19" t="s">
        <v>37</v>
      </c>
      <c r="R13" s="19" t="s">
        <v>128</v>
      </c>
    </row>
    <row r="14" spans="2:25" x14ac:dyDescent="0.2">
      <c r="H14" s="15"/>
      <c r="I14" s="15"/>
      <c r="J14" s="20">
        <v>1</v>
      </c>
      <c r="K14" s="20">
        <v>2</v>
      </c>
      <c r="L14" s="20">
        <v>3</v>
      </c>
      <c r="M14" s="20">
        <v>4</v>
      </c>
      <c r="N14" s="20">
        <v>5</v>
      </c>
      <c r="O14" s="21" t="s">
        <v>12</v>
      </c>
      <c r="P14" s="21" t="s">
        <v>13</v>
      </c>
      <c r="Q14" s="21" t="s">
        <v>14</v>
      </c>
      <c r="R14" s="21" t="s">
        <v>15</v>
      </c>
    </row>
    <row r="15" spans="2:25" ht="25.5" customHeight="1" x14ac:dyDescent="0.2">
      <c r="H15" s="22" t="s">
        <v>16</v>
      </c>
      <c r="I15" s="22"/>
      <c r="J15" s="23"/>
      <c r="K15" s="23"/>
      <c r="L15" s="23"/>
      <c r="M15" s="24"/>
      <c r="N15" s="24"/>
      <c r="O15" s="25"/>
      <c r="P15" s="25"/>
      <c r="Q15" s="25"/>
      <c r="R15" s="25"/>
    </row>
    <row r="16" spans="2:25" ht="20.100000000000001" customHeight="1" x14ac:dyDescent="0.2">
      <c r="H16" s="26">
        <v>6</v>
      </c>
      <c r="I16" s="27" t="s">
        <v>17</v>
      </c>
      <c r="J16" s="28">
        <v>26708075.940000001</v>
      </c>
      <c r="K16" s="28">
        <v>30348493</v>
      </c>
      <c r="L16" s="264">
        <v>34973830</v>
      </c>
      <c r="M16" s="95">
        <v>31285000</v>
      </c>
      <c r="N16" s="259">
        <v>29285000</v>
      </c>
      <c r="O16" s="313">
        <f>AVERAGE(K16/J16)*100</f>
        <v>113.63039804206876</v>
      </c>
      <c r="P16" s="313">
        <f>AVERAGE(L16/K16)*100</f>
        <v>115.24074687991921</v>
      </c>
      <c r="Q16" s="313">
        <f>AVERAGE(M16/L16)*100</f>
        <v>89.452599272084299</v>
      </c>
      <c r="R16" s="313">
        <f>AVERAGE(N16/M16)*100</f>
        <v>93.607159980821478</v>
      </c>
    </row>
    <row r="17" spans="1:18" ht="20.100000000000001" customHeight="1" x14ac:dyDescent="0.2">
      <c r="H17" s="26">
        <v>7</v>
      </c>
      <c r="I17" s="27" t="s">
        <v>18</v>
      </c>
      <c r="J17" s="28">
        <v>325127.83</v>
      </c>
      <c r="K17" s="28">
        <v>1512000</v>
      </c>
      <c r="L17" s="264">
        <v>1510000</v>
      </c>
      <c r="M17" s="95">
        <v>1510000</v>
      </c>
      <c r="N17" s="259">
        <v>1510000</v>
      </c>
      <c r="O17" s="313">
        <f t="shared" ref="O17:O22" si="0">AVERAGE(K17/J17)*100</f>
        <v>465.04785517745432</v>
      </c>
      <c r="P17" s="313">
        <f t="shared" ref="P17:R22" si="1">AVERAGE(L17/K17)*100</f>
        <v>99.867724867724874</v>
      </c>
      <c r="Q17" s="313">
        <f t="shared" si="1"/>
        <v>100</v>
      </c>
      <c r="R17" s="313">
        <f t="shared" si="1"/>
        <v>100</v>
      </c>
    </row>
    <row r="18" spans="1:18" ht="20.100000000000001" customHeight="1" x14ac:dyDescent="0.2">
      <c r="H18" s="330" t="s">
        <v>19</v>
      </c>
      <c r="I18" s="330"/>
      <c r="J18" s="28">
        <f>SUM(J16:J17)</f>
        <v>27033203.77</v>
      </c>
      <c r="K18" s="28">
        <f t="shared" ref="K18" si="2">SUM(K16:K17)</f>
        <v>31860493</v>
      </c>
      <c r="L18" s="28">
        <f>SUM(L16:L17)</f>
        <v>36483830</v>
      </c>
      <c r="M18" s="95">
        <f t="shared" ref="M18" si="3">SUM(M16:M17)</f>
        <v>32795000</v>
      </c>
      <c r="N18" s="28">
        <f>SUM(N16:N17)</f>
        <v>30795000</v>
      </c>
      <c r="O18" s="313">
        <f t="shared" si="0"/>
        <v>117.85688914666143</v>
      </c>
      <c r="P18" s="313">
        <f t="shared" si="1"/>
        <v>114.51119102268757</v>
      </c>
      <c r="Q18" s="313">
        <f t="shared" si="1"/>
        <v>89.889137187625309</v>
      </c>
      <c r="R18" s="313">
        <f t="shared" si="1"/>
        <v>93.901509376429331</v>
      </c>
    </row>
    <row r="19" spans="1:18" ht="20.100000000000001" customHeight="1" x14ac:dyDescent="0.2">
      <c r="H19" s="26">
        <v>3</v>
      </c>
      <c r="I19" s="27" t="s">
        <v>20</v>
      </c>
      <c r="J19" s="28">
        <v>14836950.390000001</v>
      </c>
      <c r="K19" s="28">
        <v>21023874</v>
      </c>
      <c r="L19" s="259">
        <v>25107823</v>
      </c>
      <c r="M19" s="95">
        <v>23370070</v>
      </c>
      <c r="N19" s="259">
        <v>22460070</v>
      </c>
      <c r="O19" s="313">
        <f t="shared" si="0"/>
        <v>141.69942911024319</v>
      </c>
      <c r="P19" s="313">
        <f t="shared" si="1"/>
        <v>119.42529240805003</v>
      </c>
      <c r="Q19" s="313">
        <f t="shared" si="1"/>
        <v>93.07883841621792</v>
      </c>
      <c r="R19" s="313">
        <f t="shared" si="1"/>
        <v>96.106130619206525</v>
      </c>
    </row>
    <row r="20" spans="1:18" ht="20.100000000000001" customHeight="1" x14ac:dyDescent="0.2">
      <c r="H20" s="26">
        <v>4</v>
      </c>
      <c r="I20" s="27" t="s">
        <v>21</v>
      </c>
      <c r="J20" s="28">
        <v>3844348.97</v>
      </c>
      <c r="K20" s="28">
        <v>24668750</v>
      </c>
      <c r="L20" s="259">
        <v>22521580</v>
      </c>
      <c r="M20" s="95">
        <v>10505480</v>
      </c>
      <c r="N20" s="259">
        <v>7026480</v>
      </c>
      <c r="O20" s="313">
        <f t="shared" si="0"/>
        <v>641.68862380877977</v>
      </c>
      <c r="P20" s="313">
        <f t="shared" si="1"/>
        <v>91.295991892576637</v>
      </c>
      <c r="Q20" s="313">
        <f t="shared" si="1"/>
        <v>46.646283253661593</v>
      </c>
      <c r="R20" s="313">
        <f t="shared" si="1"/>
        <v>66.883950090809748</v>
      </c>
    </row>
    <row r="21" spans="1:18" ht="20.100000000000001" customHeight="1" x14ac:dyDescent="0.2">
      <c r="H21" s="330" t="s">
        <v>19</v>
      </c>
      <c r="I21" s="330"/>
      <c r="J21" s="28">
        <f>SUM(J19:J20)</f>
        <v>18681299.359999999</v>
      </c>
      <c r="K21" s="28">
        <f t="shared" ref="K21" si="4">SUM(K19:K20)</f>
        <v>45692624</v>
      </c>
      <c r="L21" s="95">
        <f>SUM(L19:L20)</f>
        <v>47629403</v>
      </c>
      <c r="M21" s="95">
        <f t="shared" ref="M21" si="5">SUM(M19:M20)</f>
        <v>33875550</v>
      </c>
      <c r="N21" s="95">
        <f>SUM(N19:N20)</f>
        <v>29486550</v>
      </c>
      <c r="O21" s="313">
        <f t="shared" si="0"/>
        <v>244.59018144014152</v>
      </c>
      <c r="P21" s="313">
        <f t="shared" si="1"/>
        <v>104.23871257645436</v>
      </c>
      <c r="Q21" s="313">
        <f t="shared" si="1"/>
        <v>71.123188338094437</v>
      </c>
      <c r="R21" s="313">
        <f t="shared" si="1"/>
        <v>87.043752795157573</v>
      </c>
    </row>
    <row r="22" spans="1:18" ht="20.100000000000001" customHeight="1" x14ac:dyDescent="0.2">
      <c r="H22" s="26"/>
      <c r="I22" s="27" t="s">
        <v>22</v>
      </c>
      <c r="J22" s="30">
        <v>8351904.4100000001</v>
      </c>
      <c r="K22" s="30">
        <v>-13832131</v>
      </c>
      <c r="L22" s="259">
        <v>-11145573</v>
      </c>
      <c r="M22" s="259">
        <v>-1080550</v>
      </c>
      <c r="N22" s="259">
        <v>1308450</v>
      </c>
      <c r="O22" s="313">
        <f t="shared" si="0"/>
        <v>-165.61649081421899</v>
      </c>
      <c r="P22" s="313">
        <f t="shared" si="1"/>
        <v>80.577410667958532</v>
      </c>
      <c r="Q22" s="313">
        <f t="shared" si="1"/>
        <v>9.6948806490254018</v>
      </c>
      <c r="R22" s="313">
        <f>AVERAGE(N22/M22)*100</f>
        <v>-121.09111100828282</v>
      </c>
    </row>
    <row r="23" spans="1:18" ht="12" customHeight="1" x14ac:dyDescent="0.2">
      <c r="H23" s="31"/>
      <c r="I23" s="31"/>
      <c r="J23" s="32"/>
      <c r="K23" s="32"/>
      <c r="L23" s="32"/>
      <c r="M23" s="33"/>
      <c r="N23" s="31"/>
      <c r="O23" s="31"/>
      <c r="P23" s="31"/>
      <c r="Q23" s="31"/>
      <c r="R23" s="31"/>
    </row>
    <row r="24" spans="1:18" ht="25.5" customHeight="1" x14ac:dyDescent="0.2">
      <c r="H24" s="22" t="s">
        <v>23</v>
      </c>
      <c r="I24" s="22"/>
      <c r="J24" s="23"/>
      <c r="K24" s="23"/>
      <c r="L24" s="23"/>
      <c r="M24" s="34"/>
      <c r="N24" s="34"/>
      <c r="O24" s="34"/>
      <c r="P24" s="34"/>
      <c r="Q24" s="34"/>
      <c r="R24" s="34"/>
    </row>
    <row r="25" spans="1:18" ht="20.100000000000001" customHeight="1" x14ac:dyDescent="0.2">
      <c r="H25" s="26">
        <v>8</v>
      </c>
      <c r="I25" s="27" t="s">
        <v>24</v>
      </c>
      <c r="J25" s="35">
        <v>0</v>
      </c>
      <c r="K25" s="36">
        <v>8150000</v>
      </c>
      <c r="L25" s="253">
        <v>7500000</v>
      </c>
      <c r="M25" s="95">
        <v>0</v>
      </c>
      <c r="N25" s="259">
        <v>0</v>
      </c>
      <c r="O25" s="313">
        <v>0</v>
      </c>
      <c r="P25" s="313">
        <f t="shared" ref="P25:Q27" si="6">AVERAGE(L25/K25)*100</f>
        <v>92.024539877300612</v>
      </c>
      <c r="Q25" s="313">
        <f t="shared" si="6"/>
        <v>0</v>
      </c>
      <c r="R25" s="313">
        <v>0</v>
      </c>
    </row>
    <row r="26" spans="1:18" s="44" customFormat="1" ht="25.5" customHeight="1" x14ac:dyDescent="0.2">
      <c r="A26" s="37"/>
      <c r="B26" s="38"/>
      <c r="C26" s="38"/>
      <c r="D26" s="38"/>
      <c r="E26" s="38"/>
      <c r="F26" s="38"/>
      <c r="G26" s="38"/>
      <c r="H26" s="39">
        <v>5</v>
      </c>
      <c r="I26" s="40" t="s">
        <v>25</v>
      </c>
      <c r="J26" s="41">
        <v>0</v>
      </c>
      <c r="K26" s="42">
        <v>0</v>
      </c>
      <c r="L26" s="249">
        <v>0</v>
      </c>
      <c r="M26" s="96">
        <v>0</v>
      </c>
      <c r="N26" s="249">
        <v>1500000</v>
      </c>
      <c r="O26" s="313">
        <v>0</v>
      </c>
      <c r="P26" s="313">
        <v>0</v>
      </c>
      <c r="Q26" s="313">
        <v>0</v>
      </c>
      <c r="R26" s="313">
        <v>0</v>
      </c>
    </row>
    <row r="27" spans="1:18" ht="20.100000000000001" customHeight="1" x14ac:dyDescent="0.2">
      <c r="H27" s="26"/>
      <c r="I27" s="27" t="s">
        <v>26</v>
      </c>
      <c r="J27" s="35">
        <v>0</v>
      </c>
      <c r="K27" s="36">
        <v>8150000</v>
      </c>
      <c r="L27" s="259">
        <v>7500000</v>
      </c>
      <c r="M27" s="95">
        <v>0</v>
      </c>
      <c r="N27" s="259">
        <v>1500000</v>
      </c>
      <c r="O27" s="313">
        <v>0</v>
      </c>
      <c r="P27" s="313">
        <f t="shared" si="6"/>
        <v>92.024539877300612</v>
      </c>
      <c r="Q27" s="313">
        <f t="shared" si="6"/>
        <v>0</v>
      </c>
      <c r="R27" s="313">
        <v>0</v>
      </c>
    </row>
    <row r="28" spans="1:18" ht="12.75" customHeight="1" x14ac:dyDescent="0.2">
      <c r="H28" s="31"/>
      <c r="I28" s="31"/>
      <c r="J28" s="32"/>
      <c r="K28" s="32"/>
      <c r="L28" s="32"/>
      <c r="M28" s="33"/>
      <c r="N28" s="31"/>
      <c r="O28" s="31"/>
      <c r="P28" s="31"/>
      <c r="Q28" s="31"/>
      <c r="R28" s="31"/>
    </row>
    <row r="29" spans="1:18" ht="25.5" customHeight="1" x14ac:dyDescent="0.2">
      <c r="H29" s="22" t="s">
        <v>27</v>
      </c>
      <c r="I29" s="22"/>
      <c r="J29" s="23"/>
      <c r="K29" s="23"/>
      <c r="L29" s="23"/>
      <c r="M29" s="34"/>
      <c r="N29" s="34"/>
      <c r="O29" s="34"/>
      <c r="P29" s="34"/>
      <c r="Q29" s="34"/>
      <c r="R29" s="34"/>
    </row>
    <row r="30" spans="1:18" s="44" customFormat="1" ht="27" customHeight="1" x14ac:dyDescent="0.2">
      <c r="A30" s="37"/>
      <c r="B30" s="38"/>
      <c r="C30" s="38"/>
      <c r="D30" s="38"/>
      <c r="E30" s="38"/>
      <c r="F30" s="38"/>
      <c r="G30" s="38"/>
      <c r="H30" s="45">
        <v>9</v>
      </c>
      <c r="I30" s="40" t="s">
        <v>28</v>
      </c>
      <c r="J30" s="42">
        <v>-2669773.2000000002</v>
      </c>
      <c r="K30" s="42">
        <v>5682131</v>
      </c>
      <c r="L30" s="249">
        <v>4917673</v>
      </c>
      <c r="M30" s="249">
        <v>1272100</v>
      </c>
      <c r="N30" s="249">
        <v>191550</v>
      </c>
      <c r="O30" s="314">
        <f>AVERAGE(K30/J30)*100</f>
        <v>-212.8319738920145</v>
      </c>
      <c r="P30" s="314">
        <f>AVERAGE(L30/K30)*100</f>
        <v>86.546279908013375</v>
      </c>
      <c r="Q30" s="314">
        <f>AVERAGE(M30/L30)*100</f>
        <v>25.867925744554388</v>
      </c>
      <c r="R30" s="314">
        <f>AVERAGE(N30/M30)*100</f>
        <v>15.057778476534864</v>
      </c>
    </row>
    <row r="31" spans="1:18" s="44" customFormat="1" ht="27" customHeight="1" x14ac:dyDescent="0.2">
      <c r="A31" s="37"/>
      <c r="B31" s="38"/>
      <c r="C31" s="38"/>
      <c r="D31" s="38"/>
      <c r="E31" s="38"/>
      <c r="F31" s="38"/>
      <c r="G31" s="38"/>
      <c r="H31" s="45"/>
      <c r="I31" s="40" t="s">
        <v>608</v>
      </c>
      <c r="J31" s="42">
        <v>-2669773.2000000002</v>
      </c>
      <c r="K31" s="42">
        <v>5682131</v>
      </c>
      <c r="L31" s="249">
        <v>3645573</v>
      </c>
      <c r="M31" s="249">
        <v>1080550</v>
      </c>
      <c r="N31" s="249">
        <v>191550</v>
      </c>
      <c r="O31" s="314">
        <f>AVERAGE(K31/J31)*100</f>
        <v>-212.8319738920145</v>
      </c>
      <c r="P31" s="314">
        <f>AVERAGE(L31/K31)*100</f>
        <v>64.158552486734294</v>
      </c>
      <c r="Q31" s="314">
        <f>AVERAGE(M31/L31)*100</f>
        <v>29.640059326750556</v>
      </c>
      <c r="R31" s="314">
        <f t="shared" ref="R31" si="7">AVERAGE(N31/M31)*100</f>
        <v>17.727083429734858</v>
      </c>
    </row>
    <row r="32" spans="1:18" ht="12.75" customHeight="1" x14ac:dyDescent="0.2">
      <c r="H32" s="31"/>
      <c r="I32" s="31"/>
      <c r="J32" s="32"/>
      <c r="K32" s="32"/>
      <c r="L32" s="32"/>
      <c r="M32" s="33"/>
      <c r="N32" s="31"/>
      <c r="O32" s="31"/>
      <c r="P32" s="31"/>
      <c r="Q32" s="31"/>
      <c r="R32" s="31"/>
    </row>
    <row r="33" spans="1:18" s="46" customFormat="1" ht="25.5" customHeight="1" x14ac:dyDescent="0.2">
      <c r="A33" s="29"/>
      <c r="B33" s="1"/>
      <c r="C33" s="1"/>
      <c r="D33" s="1"/>
      <c r="E33" s="1"/>
      <c r="F33" s="1"/>
      <c r="G33" s="1"/>
      <c r="H33" s="22" t="s">
        <v>29</v>
      </c>
      <c r="I33" s="22"/>
      <c r="J33" s="23"/>
      <c r="K33" s="23"/>
      <c r="L33" s="23"/>
      <c r="M33" s="34"/>
      <c r="N33" s="34"/>
      <c r="O33" s="34"/>
      <c r="P33" s="34"/>
      <c r="Q33" s="34"/>
      <c r="R33" s="34"/>
    </row>
    <row r="34" spans="1:18" ht="20.100000000000001" customHeight="1" x14ac:dyDescent="0.2">
      <c r="H34" s="31"/>
      <c r="I34" s="31"/>
      <c r="J34" s="42">
        <v>5682131.21</v>
      </c>
      <c r="K34" s="42">
        <v>0</v>
      </c>
      <c r="L34" s="109">
        <v>0</v>
      </c>
      <c r="M34" s="96">
        <v>0</v>
      </c>
      <c r="N34" s="249">
        <v>0</v>
      </c>
      <c r="O34" s="314">
        <f>AVERAGE(K34/J34)*100</f>
        <v>0</v>
      </c>
      <c r="P34" s="314">
        <v>0</v>
      </c>
      <c r="Q34" s="314">
        <v>0</v>
      </c>
      <c r="R34" s="314">
        <v>0</v>
      </c>
    </row>
    <row r="35" spans="1:18" ht="13.5" customHeight="1" x14ac:dyDescent="0.2">
      <c r="H35" s="31"/>
      <c r="I35" s="31"/>
      <c r="J35" s="42"/>
      <c r="K35" s="42"/>
      <c r="L35" s="109"/>
      <c r="M35" s="96"/>
      <c r="N35" s="249"/>
      <c r="O35" s="314"/>
      <c r="P35" s="314"/>
      <c r="Q35" s="314"/>
      <c r="R35" s="314"/>
    </row>
    <row r="36" spans="1:18" ht="25.5" customHeight="1" x14ac:dyDescent="0.2">
      <c r="H36" s="329" t="s">
        <v>556</v>
      </c>
      <c r="I36" s="329"/>
      <c r="J36" s="329"/>
      <c r="K36" s="329"/>
      <c r="L36" s="329"/>
      <c r="M36" s="329"/>
      <c r="N36" s="315"/>
      <c r="O36" s="316"/>
      <c r="P36" s="316"/>
      <c r="Q36" s="316"/>
      <c r="R36" s="316"/>
    </row>
    <row r="37" spans="1:18" s="227" customFormat="1" ht="20.100000000000001" customHeight="1" x14ac:dyDescent="0.2">
      <c r="A37" s="225"/>
      <c r="B37" s="226"/>
      <c r="C37" s="226"/>
      <c r="D37" s="226"/>
      <c r="E37" s="226"/>
      <c r="F37" s="226"/>
      <c r="G37" s="226"/>
      <c r="H37" s="317"/>
      <c r="I37" s="284" t="s">
        <v>557</v>
      </c>
      <c r="J37" s="35">
        <v>27033203.77</v>
      </c>
      <c r="K37" s="35">
        <v>45692624</v>
      </c>
      <c r="L37" s="246">
        <v>47629403</v>
      </c>
      <c r="M37" s="246">
        <v>33875550</v>
      </c>
      <c r="N37" s="259">
        <v>30986550</v>
      </c>
      <c r="O37" s="274"/>
      <c r="P37" s="274"/>
      <c r="Q37" s="274"/>
      <c r="R37" s="274"/>
    </row>
    <row r="38" spans="1:18" ht="20.100000000000001" customHeight="1" x14ac:dyDescent="0.2">
      <c r="H38" s="31"/>
      <c r="I38" s="284" t="s">
        <v>558</v>
      </c>
      <c r="J38" s="35">
        <v>21351072.559999999</v>
      </c>
      <c r="K38" s="35">
        <v>45692624</v>
      </c>
      <c r="L38" s="246">
        <v>47629403</v>
      </c>
      <c r="M38" s="95">
        <v>33875550</v>
      </c>
      <c r="N38" s="259">
        <v>30986550</v>
      </c>
      <c r="O38" s="314"/>
      <c r="P38" s="314"/>
      <c r="Q38" s="314"/>
      <c r="R38" s="314"/>
    </row>
    <row r="39" spans="1:18" ht="15" customHeight="1" x14ac:dyDescent="0.2">
      <c r="J39" s="47"/>
      <c r="K39" s="47"/>
      <c r="L39" s="47"/>
      <c r="M39" s="48"/>
    </row>
    <row r="40" spans="1:18" ht="15.75" customHeight="1" x14ac:dyDescent="0.2">
      <c r="B40" s="49"/>
      <c r="C40" s="49"/>
      <c r="D40" s="49"/>
      <c r="E40" s="49"/>
      <c r="F40" s="49"/>
      <c r="G40" s="49"/>
      <c r="H40" s="324" t="s">
        <v>30</v>
      </c>
      <c r="I40" s="324"/>
      <c r="J40" s="324"/>
      <c r="K40" s="324"/>
      <c r="L40" s="324"/>
      <c r="M40" s="324"/>
      <c r="N40" s="324"/>
      <c r="O40" s="324"/>
      <c r="P40" s="324"/>
    </row>
    <row r="41" spans="1:18" ht="15.75" x14ac:dyDescent="0.25">
      <c r="H41" s="14"/>
      <c r="I41" s="14"/>
      <c r="J41" s="50"/>
      <c r="K41" s="50"/>
      <c r="L41" s="50"/>
      <c r="M41" s="51"/>
    </row>
    <row r="42" spans="1:18" ht="34.5" customHeight="1" x14ac:dyDescent="0.2">
      <c r="A42" s="52"/>
      <c r="H42" s="325" t="s">
        <v>31</v>
      </c>
      <c r="I42" s="325"/>
      <c r="J42" s="325"/>
      <c r="K42" s="325"/>
      <c r="L42" s="325"/>
      <c r="M42" s="325"/>
      <c r="N42" s="325"/>
      <c r="O42" s="325"/>
      <c r="P42" s="325"/>
    </row>
    <row r="43" spans="1:18" x14ac:dyDescent="0.2">
      <c r="K43" s="326"/>
      <c r="L43" s="326"/>
      <c r="M43" s="53"/>
    </row>
    <row r="44" spans="1:18" x14ac:dyDescent="0.2">
      <c r="A44" s="251"/>
      <c r="B44" s="54"/>
      <c r="C44" s="54"/>
      <c r="D44" s="54"/>
      <c r="E44" s="54"/>
      <c r="F44" s="54"/>
      <c r="G44" s="54"/>
      <c r="H44" s="15" t="s">
        <v>32</v>
      </c>
      <c r="I44" s="15"/>
      <c r="J44" s="16" t="s">
        <v>33</v>
      </c>
      <c r="K44" s="16" t="s">
        <v>3</v>
      </c>
      <c r="L44" s="16" t="s">
        <v>3</v>
      </c>
      <c r="M44" s="16" t="s">
        <v>4</v>
      </c>
      <c r="N44" s="16" t="s">
        <v>4</v>
      </c>
      <c r="O44" s="17" t="s">
        <v>5</v>
      </c>
      <c r="P44" s="17" t="s">
        <v>5</v>
      </c>
      <c r="Q44" s="17" t="s">
        <v>5</v>
      </c>
      <c r="R44" s="17" t="s">
        <v>5</v>
      </c>
    </row>
    <row r="45" spans="1:18" x14ac:dyDescent="0.2">
      <c r="A45" s="327" t="s">
        <v>34</v>
      </c>
      <c r="B45" s="327"/>
      <c r="C45" s="327"/>
      <c r="D45" s="327"/>
      <c r="E45" s="327"/>
      <c r="F45" s="327"/>
      <c r="G45" s="327"/>
      <c r="H45" s="15" t="s">
        <v>35</v>
      </c>
      <c r="I45" s="15" t="s">
        <v>36</v>
      </c>
      <c r="J45" s="18" t="s">
        <v>6</v>
      </c>
      <c r="K45" s="18" t="s">
        <v>7</v>
      </c>
      <c r="L45" s="18" t="s">
        <v>8</v>
      </c>
      <c r="M45" s="18" t="s">
        <v>9</v>
      </c>
      <c r="N45" s="18" t="s">
        <v>127</v>
      </c>
      <c r="O45" s="19" t="s">
        <v>10</v>
      </c>
      <c r="P45" s="19" t="s">
        <v>11</v>
      </c>
      <c r="Q45" s="19" t="s">
        <v>37</v>
      </c>
      <c r="R45" s="19" t="s">
        <v>128</v>
      </c>
    </row>
    <row r="46" spans="1:18" ht="15" customHeight="1" x14ac:dyDescent="0.2">
      <c r="A46" s="55">
        <v>1</v>
      </c>
      <c r="B46" s="56">
        <v>2</v>
      </c>
      <c r="C46" s="56">
        <v>3</v>
      </c>
      <c r="D46" s="56">
        <v>4</v>
      </c>
      <c r="E46" s="56">
        <v>5</v>
      </c>
      <c r="F46" s="56">
        <v>6</v>
      </c>
      <c r="G46" s="56">
        <v>7</v>
      </c>
      <c r="H46" s="57" t="s">
        <v>16</v>
      </c>
      <c r="I46" s="57"/>
      <c r="J46" s="20">
        <v>1</v>
      </c>
      <c r="K46" s="20">
        <v>2</v>
      </c>
      <c r="L46" s="20">
        <v>3</v>
      </c>
      <c r="M46" s="20">
        <v>4</v>
      </c>
      <c r="N46" s="20">
        <v>5</v>
      </c>
      <c r="O46" s="21" t="s">
        <v>12</v>
      </c>
      <c r="P46" s="21" t="s">
        <v>13</v>
      </c>
      <c r="Q46" s="21" t="s">
        <v>14</v>
      </c>
      <c r="R46" s="21" t="s">
        <v>15</v>
      </c>
    </row>
    <row r="47" spans="1:18" s="63" customFormat="1" ht="15" customHeight="1" x14ac:dyDescent="0.2">
      <c r="A47" s="58"/>
      <c r="B47" s="58"/>
      <c r="C47" s="58"/>
      <c r="D47" s="58"/>
      <c r="E47" s="58"/>
      <c r="F47" s="58"/>
      <c r="G47" s="58"/>
      <c r="H47" s="59">
        <v>6</v>
      </c>
      <c r="I47" s="60" t="s">
        <v>17</v>
      </c>
      <c r="J47" s="61">
        <v>26708075.940000001</v>
      </c>
      <c r="K47" s="61">
        <v>30348493</v>
      </c>
      <c r="L47" s="61">
        <f>SUM(L48+L52+L59+L65+L71+L74)</f>
        <v>34973830</v>
      </c>
      <c r="M47" s="61">
        <f>SUM(M48+M52+M59+M65+M71+M74)</f>
        <v>31285000</v>
      </c>
      <c r="N47" s="61">
        <f>SUM(N48+N52+N59+N65+N71+N74)</f>
        <v>29285000</v>
      </c>
      <c r="O47" s="62">
        <f>AVERAGE(K47/J47)*100</f>
        <v>113.63039804206876</v>
      </c>
      <c r="P47" s="62">
        <f>AVERAGE(L47/K47)*100</f>
        <v>115.24074687991921</v>
      </c>
      <c r="Q47" s="62">
        <f>AVERAGE(M47/L47)*100</f>
        <v>89.452599272084299</v>
      </c>
      <c r="R47" s="62">
        <f>AVERAGE(N47/M47)*100</f>
        <v>93.607159980821478</v>
      </c>
    </row>
    <row r="48" spans="1:18" s="67" customFormat="1" x14ac:dyDescent="0.2">
      <c r="A48" s="26">
        <v>1</v>
      </c>
      <c r="B48" s="252"/>
      <c r="C48" s="252"/>
      <c r="D48" s="252"/>
      <c r="E48" s="252"/>
      <c r="F48" s="252"/>
      <c r="G48" s="252"/>
      <c r="H48" s="64">
        <v>61</v>
      </c>
      <c r="I48" s="27" t="s">
        <v>38</v>
      </c>
      <c r="J48" s="28">
        <v>21012377.370000001</v>
      </c>
      <c r="K48" s="28">
        <v>19320209</v>
      </c>
      <c r="L48" s="95">
        <f>SUM(L49:L51)</f>
        <v>20852500</v>
      </c>
      <c r="M48" s="246">
        <v>20800000</v>
      </c>
      <c r="N48" s="253">
        <v>20800000</v>
      </c>
      <c r="O48" s="254">
        <f>AVERAGE(K48/J48)*100</f>
        <v>91.946801924393569</v>
      </c>
      <c r="P48" s="254">
        <f>AVERAGE(L48/K48)*100</f>
        <v>107.93102704013191</v>
      </c>
      <c r="Q48" s="254">
        <f>AVERAGE(M48/L48)*100</f>
        <v>99.748231626903248</v>
      </c>
      <c r="R48" s="254">
        <f t="shared" ref="P48:R51" si="8">AVERAGE(N48/M48)*100</f>
        <v>100</v>
      </c>
    </row>
    <row r="49" spans="1:19" s="67" customFormat="1" x14ac:dyDescent="0.2">
      <c r="A49" s="26">
        <v>1</v>
      </c>
      <c r="B49" s="252"/>
      <c r="C49" s="252"/>
      <c r="D49" s="252"/>
      <c r="E49" s="252"/>
      <c r="F49" s="252"/>
      <c r="G49" s="252"/>
      <c r="H49" s="64">
        <v>611</v>
      </c>
      <c r="I49" s="27" t="s">
        <v>39</v>
      </c>
      <c r="J49" s="28">
        <v>20576969.399999999</v>
      </c>
      <c r="K49" s="28">
        <v>18915209</v>
      </c>
      <c r="L49" s="255">
        <v>20378500</v>
      </c>
      <c r="M49" s="246"/>
      <c r="N49" s="253"/>
      <c r="O49" s="254">
        <f>AVERAGE(K49/J49)*100</f>
        <v>91.92417324584251</v>
      </c>
      <c r="P49" s="254">
        <f t="shared" si="8"/>
        <v>107.73605515011755</v>
      </c>
      <c r="Q49" s="254"/>
      <c r="R49" s="254"/>
      <c r="S49" s="66"/>
    </row>
    <row r="50" spans="1:19" s="67" customFormat="1" x14ac:dyDescent="0.2">
      <c r="A50" s="26">
        <v>1</v>
      </c>
      <c r="B50" s="252"/>
      <c r="C50" s="252"/>
      <c r="D50" s="252"/>
      <c r="E50" s="252"/>
      <c r="F50" s="252"/>
      <c r="G50" s="252"/>
      <c r="H50" s="64">
        <v>613</v>
      </c>
      <c r="I50" s="27" t="s">
        <v>40</v>
      </c>
      <c r="J50" s="28">
        <v>283945.43</v>
      </c>
      <c r="K50" s="30">
        <v>265000</v>
      </c>
      <c r="L50" s="255">
        <v>321300</v>
      </c>
      <c r="M50" s="246"/>
      <c r="N50" s="253"/>
      <c r="O50" s="254">
        <f t="shared" ref="O50:R112" si="9">AVERAGE(K50/J50)*100</f>
        <v>93.327791892970424</v>
      </c>
      <c r="P50" s="254">
        <f t="shared" si="8"/>
        <v>121.24528301886792</v>
      </c>
      <c r="Q50" s="254"/>
      <c r="R50" s="254"/>
    </row>
    <row r="51" spans="1:19" s="67" customFormat="1" x14ac:dyDescent="0.2">
      <c r="A51" s="26">
        <v>1</v>
      </c>
      <c r="B51" s="252"/>
      <c r="C51" s="252"/>
      <c r="D51" s="252"/>
      <c r="E51" s="252"/>
      <c r="F51" s="252"/>
      <c r="G51" s="252"/>
      <c r="H51" s="64">
        <v>614</v>
      </c>
      <c r="I51" s="27" t="s">
        <v>41</v>
      </c>
      <c r="J51" s="28">
        <v>151462.54</v>
      </c>
      <c r="K51" s="30">
        <v>140000</v>
      </c>
      <c r="L51" s="255">
        <v>152700</v>
      </c>
      <c r="M51" s="246"/>
      <c r="N51" s="253"/>
      <c r="O51" s="254">
        <f t="shared" si="9"/>
        <v>92.432095751200265</v>
      </c>
      <c r="P51" s="254">
        <f t="shared" si="8"/>
        <v>109.07142857142857</v>
      </c>
      <c r="Q51" s="254"/>
      <c r="R51" s="254"/>
    </row>
    <row r="52" spans="1:19" s="72" customFormat="1" ht="25.5" x14ac:dyDescent="0.2">
      <c r="A52" s="256"/>
      <c r="B52" s="256"/>
      <c r="C52" s="256"/>
      <c r="D52" s="39">
        <v>4</v>
      </c>
      <c r="E52" s="256"/>
      <c r="F52" s="256"/>
      <c r="G52" s="256"/>
      <c r="H52" s="70">
        <v>63</v>
      </c>
      <c r="I52" s="40" t="s">
        <v>42</v>
      </c>
      <c r="J52" s="43">
        <v>3392506.28</v>
      </c>
      <c r="K52" s="43">
        <v>8615964</v>
      </c>
      <c r="L52" s="96">
        <f>SUM(L53:L58)</f>
        <v>11551080</v>
      </c>
      <c r="M52" s="247">
        <v>8000000</v>
      </c>
      <c r="N52" s="257">
        <v>6000000</v>
      </c>
      <c r="O52" s="258">
        <f t="shared" si="9"/>
        <v>253.97046575253506</v>
      </c>
      <c r="P52" s="258">
        <f t="shared" si="9"/>
        <v>134.0660197744559</v>
      </c>
      <c r="Q52" s="258">
        <f t="shared" si="9"/>
        <v>69.25759322937769</v>
      </c>
      <c r="R52" s="258">
        <f t="shared" si="9"/>
        <v>75</v>
      </c>
      <c r="S52" s="71"/>
    </row>
    <row r="53" spans="1:19" s="67" customFormat="1" x14ac:dyDescent="0.2">
      <c r="A53" s="252"/>
      <c r="B53" s="252"/>
      <c r="C53" s="252"/>
      <c r="D53" s="26">
        <v>4</v>
      </c>
      <c r="E53" s="252"/>
      <c r="F53" s="252"/>
      <c r="G53" s="252"/>
      <c r="H53" s="64">
        <v>633</v>
      </c>
      <c r="I53" s="27" t="s">
        <v>43</v>
      </c>
      <c r="J53" s="28">
        <v>2671397.0299999998</v>
      </c>
      <c r="K53" s="30">
        <v>2365050</v>
      </c>
      <c r="L53" s="255">
        <v>6322000</v>
      </c>
      <c r="M53" s="246"/>
      <c r="N53" s="253"/>
      <c r="O53" s="254">
        <f t="shared" si="9"/>
        <v>88.532328719404177</v>
      </c>
      <c r="P53" s="254">
        <f t="shared" si="9"/>
        <v>267.3093592101647</v>
      </c>
      <c r="Q53" s="254"/>
      <c r="R53" s="254"/>
    </row>
    <row r="54" spans="1:19" s="67" customFormat="1" ht="12.75" customHeight="1" x14ac:dyDescent="0.2">
      <c r="A54" s="252"/>
      <c r="B54" s="252"/>
      <c r="C54" s="252"/>
      <c r="D54" s="26">
        <v>4</v>
      </c>
      <c r="E54" s="252"/>
      <c r="F54" s="252"/>
      <c r="G54" s="252"/>
      <c r="H54" s="64">
        <v>634</v>
      </c>
      <c r="I54" s="27" t="s">
        <v>44</v>
      </c>
      <c r="J54" s="28">
        <v>641701.01</v>
      </c>
      <c r="K54" s="30">
        <v>1750000</v>
      </c>
      <c r="L54" s="255">
        <v>1800000</v>
      </c>
      <c r="M54" s="246"/>
      <c r="N54" s="253"/>
      <c r="O54" s="254">
        <f t="shared" si="9"/>
        <v>272.71267657814656</v>
      </c>
      <c r="P54" s="254">
        <f t="shared" si="9"/>
        <v>102.85714285714285</v>
      </c>
      <c r="Q54" s="254"/>
      <c r="R54" s="254"/>
    </row>
    <row r="55" spans="1:19" s="67" customFormat="1" ht="12.75" customHeight="1" x14ac:dyDescent="0.2">
      <c r="A55" s="252"/>
      <c r="B55" s="252"/>
      <c r="C55" s="252"/>
      <c r="D55" s="26">
        <v>4</v>
      </c>
      <c r="E55" s="252"/>
      <c r="F55" s="252"/>
      <c r="G55" s="252"/>
      <c r="H55" s="64">
        <v>634</v>
      </c>
      <c r="I55" s="27" t="s">
        <v>45</v>
      </c>
      <c r="J55" s="95">
        <v>7314.24</v>
      </c>
      <c r="K55" s="30">
        <v>7314</v>
      </c>
      <c r="L55" s="255">
        <v>0</v>
      </c>
      <c r="M55" s="246"/>
      <c r="N55" s="253"/>
      <c r="O55" s="254">
        <f t="shared" si="9"/>
        <v>99.996718729492059</v>
      </c>
      <c r="P55" s="254">
        <f t="shared" si="9"/>
        <v>0</v>
      </c>
      <c r="Q55" s="254"/>
      <c r="R55" s="254"/>
    </row>
    <row r="56" spans="1:19" s="72" customFormat="1" ht="25.5" x14ac:dyDescent="0.2">
      <c r="A56" s="256"/>
      <c r="B56" s="256"/>
      <c r="C56" s="256"/>
      <c r="D56" s="39">
        <v>4</v>
      </c>
      <c r="E56" s="256"/>
      <c r="F56" s="256"/>
      <c r="G56" s="256"/>
      <c r="H56" s="70">
        <v>636</v>
      </c>
      <c r="I56" s="40" t="s">
        <v>46</v>
      </c>
      <c r="J56" s="96">
        <v>9120</v>
      </c>
      <c r="K56" s="73">
        <v>10000</v>
      </c>
      <c r="L56" s="255">
        <v>8080</v>
      </c>
      <c r="M56" s="247"/>
      <c r="N56" s="257"/>
      <c r="O56" s="258">
        <f t="shared" si="9"/>
        <v>109.64912280701755</v>
      </c>
      <c r="P56" s="258">
        <f t="shared" si="9"/>
        <v>80.800000000000011</v>
      </c>
      <c r="Q56" s="258"/>
      <c r="R56" s="258"/>
    </row>
    <row r="57" spans="1:19" s="72" customFormat="1" ht="25.5" x14ac:dyDescent="0.2">
      <c r="A57" s="256"/>
      <c r="B57" s="256"/>
      <c r="C57" s="256"/>
      <c r="D57" s="39">
        <v>4</v>
      </c>
      <c r="E57" s="256"/>
      <c r="F57" s="256"/>
      <c r="G57" s="256"/>
      <c r="H57" s="70">
        <v>636</v>
      </c>
      <c r="I57" s="40" t="s">
        <v>47</v>
      </c>
      <c r="J57" s="96">
        <v>62974</v>
      </c>
      <c r="K57" s="73">
        <v>50000</v>
      </c>
      <c r="L57" s="255">
        <v>70000</v>
      </c>
      <c r="M57" s="247"/>
      <c r="N57" s="257"/>
      <c r="O57" s="258">
        <f t="shared" si="9"/>
        <v>79.397846730396665</v>
      </c>
      <c r="P57" s="258">
        <f>AVERAGE(L57/K57)*100</f>
        <v>140</v>
      </c>
      <c r="Q57" s="258"/>
      <c r="R57" s="258"/>
    </row>
    <row r="58" spans="1:19" s="72" customFormat="1" x14ac:dyDescent="0.2">
      <c r="A58" s="256"/>
      <c r="B58" s="256"/>
      <c r="C58" s="256"/>
      <c r="D58" s="39">
        <v>4</v>
      </c>
      <c r="E58" s="256"/>
      <c r="F58" s="256"/>
      <c r="G58" s="256"/>
      <c r="H58" s="70">
        <v>638</v>
      </c>
      <c r="I58" s="40" t="s">
        <v>48</v>
      </c>
      <c r="J58" s="96">
        <v>0</v>
      </c>
      <c r="K58" s="73">
        <v>4433600</v>
      </c>
      <c r="L58" s="255">
        <v>3351000</v>
      </c>
      <c r="M58" s="247"/>
      <c r="N58" s="257"/>
      <c r="O58" s="258">
        <v>0</v>
      </c>
      <c r="P58" s="254">
        <f t="shared" si="9"/>
        <v>75.581919884518229</v>
      </c>
      <c r="Q58" s="254"/>
      <c r="R58" s="254"/>
    </row>
    <row r="59" spans="1:19" s="67" customFormat="1" x14ac:dyDescent="0.2">
      <c r="A59" s="252" t="s">
        <v>49</v>
      </c>
      <c r="B59" s="26"/>
      <c r="C59" s="252"/>
      <c r="D59" s="252"/>
      <c r="E59" s="252"/>
      <c r="F59" s="26"/>
      <c r="G59" s="252"/>
      <c r="H59" s="64">
        <v>64</v>
      </c>
      <c r="I59" s="27" t="s">
        <v>50</v>
      </c>
      <c r="J59" s="28">
        <v>249436.36</v>
      </c>
      <c r="K59" s="28">
        <v>246320</v>
      </c>
      <c r="L59" s="259">
        <f>SUM(L60:L64)</f>
        <v>532650</v>
      </c>
      <c r="M59" s="246">
        <v>530000</v>
      </c>
      <c r="N59" s="253">
        <v>530000</v>
      </c>
      <c r="O59" s="254">
        <f t="shared" si="9"/>
        <v>98.750639241207665</v>
      </c>
      <c r="P59" s="254">
        <f t="shared" si="9"/>
        <v>216.24309840857424</v>
      </c>
      <c r="Q59" s="254">
        <f t="shared" si="9"/>
        <v>99.50248756218906</v>
      </c>
      <c r="R59" s="254">
        <f t="shared" si="9"/>
        <v>100</v>
      </c>
    </row>
    <row r="60" spans="1:19" s="67" customFormat="1" x14ac:dyDescent="0.2">
      <c r="A60" s="252" t="s">
        <v>49</v>
      </c>
      <c r="B60" s="26"/>
      <c r="C60" s="252"/>
      <c r="D60" s="252"/>
      <c r="E60" s="252"/>
      <c r="F60" s="252"/>
      <c r="G60" s="252"/>
      <c r="H60" s="64">
        <v>641</v>
      </c>
      <c r="I60" s="27" t="s">
        <v>51</v>
      </c>
      <c r="J60" s="28">
        <v>61432.39</v>
      </c>
      <c r="K60" s="30">
        <v>45000</v>
      </c>
      <c r="L60" s="255">
        <v>147000</v>
      </c>
      <c r="M60" s="246"/>
      <c r="N60" s="253"/>
      <c r="O60" s="254">
        <f t="shared" si="9"/>
        <v>73.251260450716643</v>
      </c>
      <c r="P60" s="254">
        <f t="shared" si="9"/>
        <v>326.66666666666669</v>
      </c>
      <c r="Q60" s="254"/>
      <c r="R60" s="254"/>
    </row>
    <row r="61" spans="1:19" s="67" customFormat="1" x14ac:dyDescent="0.2">
      <c r="A61" s="252" t="s">
        <v>49</v>
      </c>
      <c r="B61" s="26"/>
      <c r="C61" s="252"/>
      <c r="D61" s="252"/>
      <c r="E61" s="252"/>
      <c r="F61" s="252"/>
      <c r="G61" s="252"/>
      <c r="H61" s="64">
        <v>641</v>
      </c>
      <c r="I61" s="27" t="s">
        <v>52</v>
      </c>
      <c r="J61" s="95">
        <v>139.46</v>
      </c>
      <c r="K61" s="30">
        <v>120</v>
      </c>
      <c r="L61" s="255">
        <v>150</v>
      </c>
      <c r="M61" s="246"/>
      <c r="N61" s="253"/>
      <c r="O61" s="254">
        <f t="shared" si="9"/>
        <v>86.046178115588688</v>
      </c>
      <c r="P61" s="254">
        <f t="shared" si="9"/>
        <v>125</v>
      </c>
      <c r="Q61" s="254"/>
      <c r="R61" s="254"/>
    </row>
    <row r="62" spans="1:19" s="69" customFormat="1" x14ac:dyDescent="0.2">
      <c r="A62" s="260"/>
      <c r="B62" s="261"/>
      <c r="C62" s="260"/>
      <c r="D62" s="260"/>
      <c r="E62" s="260"/>
      <c r="F62" s="260"/>
      <c r="G62" s="260"/>
      <c r="H62" s="64">
        <v>641</v>
      </c>
      <c r="I62" s="27" t="s">
        <v>129</v>
      </c>
      <c r="J62" s="95">
        <v>3.2</v>
      </c>
      <c r="K62" s="30">
        <v>0</v>
      </c>
      <c r="L62" s="255">
        <v>0</v>
      </c>
      <c r="M62" s="248"/>
      <c r="N62" s="262"/>
      <c r="O62" s="254">
        <f t="shared" si="9"/>
        <v>0</v>
      </c>
      <c r="P62" s="254">
        <v>0</v>
      </c>
      <c r="Q62" s="263"/>
      <c r="R62" s="263"/>
    </row>
    <row r="63" spans="1:19" s="67" customFormat="1" x14ac:dyDescent="0.2">
      <c r="A63" s="252" t="s">
        <v>49</v>
      </c>
      <c r="B63" s="252"/>
      <c r="C63" s="252"/>
      <c r="D63" s="252"/>
      <c r="E63" s="252"/>
      <c r="F63" s="26"/>
      <c r="G63" s="252"/>
      <c r="H63" s="64">
        <v>642</v>
      </c>
      <c r="I63" s="27" t="s">
        <v>53</v>
      </c>
      <c r="J63" s="95">
        <v>186660.31</v>
      </c>
      <c r="K63" s="30">
        <v>200000</v>
      </c>
      <c r="L63" s="255">
        <v>384300</v>
      </c>
      <c r="M63" s="246"/>
      <c r="N63" s="253"/>
      <c r="O63" s="254">
        <f t="shared" si="9"/>
        <v>107.1465058640479</v>
      </c>
      <c r="P63" s="254">
        <f t="shared" si="9"/>
        <v>192.15</v>
      </c>
      <c r="Q63" s="254"/>
      <c r="R63" s="254"/>
    </row>
    <row r="64" spans="1:19" s="67" customFormat="1" x14ac:dyDescent="0.2">
      <c r="A64" s="252" t="s">
        <v>49</v>
      </c>
      <c r="B64" s="252"/>
      <c r="C64" s="252"/>
      <c r="D64" s="252"/>
      <c r="E64" s="252"/>
      <c r="F64" s="26"/>
      <c r="G64" s="252"/>
      <c r="H64" s="64">
        <v>642</v>
      </c>
      <c r="I64" s="27" t="s">
        <v>54</v>
      </c>
      <c r="J64" s="95">
        <v>1200</v>
      </c>
      <c r="K64" s="30">
        <v>1200</v>
      </c>
      <c r="L64" s="255">
        <v>1200</v>
      </c>
      <c r="M64" s="246"/>
      <c r="N64" s="253"/>
      <c r="O64" s="254">
        <f t="shared" si="9"/>
        <v>100</v>
      </c>
      <c r="P64" s="254">
        <f t="shared" si="9"/>
        <v>100</v>
      </c>
      <c r="Q64" s="254"/>
      <c r="R64" s="254"/>
    </row>
    <row r="65" spans="1:18" s="72" customFormat="1" ht="38.25" x14ac:dyDescent="0.2">
      <c r="A65" s="256" t="s">
        <v>49</v>
      </c>
      <c r="B65" s="39"/>
      <c r="C65" s="39">
        <v>3</v>
      </c>
      <c r="D65" s="256"/>
      <c r="E65" s="256"/>
      <c r="F65" s="256"/>
      <c r="G65" s="256"/>
      <c r="H65" s="70">
        <v>65</v>
      </c>
      <c r="I65" s="40" t="s">
        <v>55</v>
      </c>
      <c r="J65" s="43">
        <v>1888850.51</v>
      </c>
      <c r="K65" s="43">
        <v>2053000</v>
      </c>
      <c r="L65" s="249">
        <f>SUM(L66:L70)</f>
        <v>1880400</v>
      </c>
      <c r="M65" s="247">
        <v>1800000</v>
      </c>
      <c r="N65" s="257">
        <v>1800000</v>
      </c>
      <c r="O65" s="258">
        <f t="shared" si="9"/>
        <v>108.69044369212682</v>
      </c>
      <c r="P65" s="258">
        <f t="shared" si="9"/>
        <v>91.592791037506089</v>
      </c>
      <c r="Q65" s="258">
        <f t="shared" si="9"/>
        <v>95.724313975749837</v>
      </c>
      <c r="R65" s="258">
        <f t="shared" si="9"/>
        <v>100</v>
      </c>
    </row>
    <row r="66" spans="1:18" s="67" customFormat="1" x14ac:dyDescent="0.2">
      <c r="A66" s="252" t="s">
        <v>49</v>
      </c>
      <c r="B66" s="26"/>
      <c r="C66" s="252"/>
      <c r="D66" s="252"/>
      <c r="E66" s="252"/>
      <c r="F66" s="252"/>
      <c r="G66" s="252"/>
      <c r="H66" s="64">
        <v>651</v>
      </c>
      <c r="I66" s="27" t="s">
        <v>56</v>
      </c>
      <c r="J66" s="28">
        <v>29618.63</v>
      </c>
      <c r="K66" s="30">
        <v>30000</v>
      </c>
      <c r="L66" s="264">
        <v>18200</v>
      </c>
      <c r="M66" s="246"/>
      <c r="N66" s="253"/>
      <c r="O66" s="254">
        <f t="shared" si="9"/>
        <v>101.28760175605692</v>
      </c>
      <c r="P66" s="254">
        <f t="shared" si="9"/>
        <v>60.666666666666671</v>
      </c>
      <c r="Q66" s="254"/>
      <c r="R66" s="254"/>
    </row>
    <row r="67" spans="1:18" s="67" customFormat="1" x14ac:dyDescent="0.2">
      <c r="A67" s="252" t="s">
        <v>49</v>
      </c>
      <c r="B67" s="26"/>
      <c r="C67" s="26">
        <v>3</v>
      </c>
      <c r="D67" s="252"/>
      <c r="E67" s="252"/>
      <c r="F67" s="252"/>
      <c r="G67" s="252"/>
      <c r="H67" s="64">
        <v>652</v>
      </c>
      <c r="I67" s="27" t="s">
        <v>57</v>
      </c>
      <c r="J67" s="28">
        <v>186655.88</v>
      </c>
      <c r="K67" s="30">
        <v>303000</v>
      </c>
      <c r="L67" s="264">
        <v>194000</v>
      </c>
      <c r="M67" s="246"/>
      <c r="N67" s="253"/>
      <c r="O67" s="254">
        <f t="shared" si="9"/>
        <v>162.33080897317566</v>
      </c>
      <c r="P67" s="254">
        <f t="shared" si="9"/>
        <v>64.026402640264024</v>
      </c>
      <c r="Q67" s="254"/>
      <c r="R67" s="254"/>
    </row>
    <row r="68" spans="1:18" s="67" customFormat="1" x14ac:dyDescent="0.2">
      <c r="A68" s="252" t="s">
        <v>49</v>
      </c>
      <c r="B68" s="26"/>
      <c r="C68" s="26"/>
      <c r="D68" s="252"/>
      <c r="E68" s="252"/>
      <c r="F68" s="252"/>
      <c r="G68" s="252"/>
      <c r="H68" s="64">
        <v>652</v>
      </c>
      <c r="I68" s="27" t="s">
        <v>58</v>
      </c>
      <c r="J68" s="95">
        <v>27050</v>
      </c>
      <c r="K68" s="30">
        <v>20000</v>
      </c>
      <c r="L68" s="264">
        <v>23000</v>
      </c>
      <c r="M68" s="246"/>
      <c r="N68" s="253"/>
      <c r="O68" s="254">
        <f t="shared" si="9"/>
        <v>73.937153419593344</v>
      </c>
      <c r="P68" s="254">
        <f t="shared" si="9"/>
        <v>114.99999999999999</v>
      </c>
      <c r="Q68" s="254"/>
      <c r="R68" s="254"/>
    </row>
    <row r="69" spans="1:18" s="67" customFormat="1" x14ac:dyDescent="0.2">
      <c r="A69" s="252" t="s">
        <v>49</v>
      </c>
      <c r="B69" s="26"/>
      <c r="C69" s="26"/>
      <c r="D69" s="252"/>
      <c r="E69" s="252"/>
      <c r="F69" s="252"/>
      <c r="G69" s="252"/>
      <c r="H69" s="64">
        <v>652</v>
      </c>
      <c r="I69" s="27" t="s">
        <v>59</v>
      </c>
      <c r="J69" s="95">
        <v>621336.43999999994</v>
      </c>
      <c r="K69" s="30">
        <v>600000</v>
      </c>
      <c r="L69" s="264">
        <v>695200</v>
      </c>
      <c r="M69" s="246"/>
      <c r="N69" s="253"/>
      <c r="O69" s="254">
        <f t="shared" si="9"/>
        <v>96.566040774946345</v>
      </c>
      <c r="P69" s="254">
        <f t="shared" si="9"/>
        <v>115.86666666666667</v>
      </c>
      <c r="Q69" s="254"/>
      <c r="R69" s="254"/>
    </row>
    <row r="70" spans="1:18" s="69" customFormat="1" x14ac:dyDescent="0.2">
      <c r="A70" s="261"/>
      <c r="B70" s="265"/>
      <c r="C70" s="266" t="s">
        <v>60</v>
      </c>
      <c r="D70" s="265"/>
      <c r="E70" s="265"/>
      <c r="F70" s="265"/>
      <c r="G70" s="265"/>
      <c r="H70" s="64">
        <v>653</v>
      </c>
      <c r="I70" s="27" t="s">
        <v>61</v>
      </c>
      <c r="J70" s="28">
        <v>1024189.56</v>
      </c>
      <c r="K70" s="30">
        <v>1100000</v>
      </c>
      <c r="L70" s="264">
        <v>950000</v>
      </c>
      <c r="M70" s="246"/>
      <c r="N70" s="262"/>
      <c r="O70" s="254">
        <f t="shared" si="9"/>
        <v>107.4019930451156</v>
      </c>
      <c r="P70" s="254">
        <f t="shared" si="9"/>
        <v>86.36363636363636</v>
      </c>
      <c r="Q70" s="254"/>
      <c r="R70" s="254"/>
    </row>
    <row r="71" spans="1:18" s="72" customFormat="1" ht="25.5" x14ac:dyDescent="0.2">
      <c r="A71" s="256"/>
      <c r="B71" s="39">
        <v>2</v>
      </c>
      <c r="C71" s="256"/>
      <c r="D71" s="256"/>
      <c r="E71" s="256"/>
      <c r="F71" s="256"/>
      <c r="G71" s="256"/>
      <c r="H71" s="70">
        <v>66</v>
      </c>
      <c r="I71" s="40" t="s">
        <v>62</v>
      </c>
      <c r="J71" s="43">
        <v>117672.43</v>
      </c>
      <c r="K71" s="43">
        <v>84000</v>
      </c>
      <c r="L71" s="249">
        <f>SUM(L72:L73)</f>
        <v>132200</v>
      </c>
      <c r="M71" s="247">
        <v>130000</v>
      </c>
      <c r="N71" s="257">
        <v>130000</v>
      </c>
      <c r="O71" s="258">
        <f t="shared" si="9"/>
        <v>71.384605552889496</v>
      </c>
      <c r="P71" s="258">
        <f t="shared" si="9"/>
        <v>157.38095238095238</v>
      </c>
      <c r="Q71" s="258">
        <f t="shared" si="9"/>
        <v>98.335854765506809</v>
      </c>
      <c r="R71" s="258">
        <f t="shared" si="9"/>
        <v>100</v>
      </c>
    </row>
    <row r="72" spans="1:18" s="72" customFormat="1" ht="25.5" x14ac:dyDescent="0.2">
      <c r="A72" s="256"/>
      <c r="B72" s="39">
        <v>2</v>
      </c>
      <c r="C72" s="256"/>
      <c r="D72" s="256"/>
      <c r="E72" s="256"/>
      <c r="F72" s="256"/>
      <c r="G72" s="256"/>
      <c r="H72" s="70">
        <v>661</v>
      </c>
      <c r="I72" s="40" t="s">
        <v>63</v>
      </c>
      <c r="J72" s="43">
        <v>104067.43</v>
      </c>
      <c r="K72" s="73">
        <v>70000</v>
      </c>
      <c r="L72" s="255">
        <v>115000</v>
      </c>
      <c r="M72" s="247"/>
      <c r="N72" s="257"/>
      <c r="O72" s="258">
        <f t="shared" si="9"/>
        <v>67.264080606199272</v>
      </c>
      <c r="P72" s="258">
        <f t="shared" si="9"/>
        <v>164.28571428571428</v>
      </c>
      <c r="Q72" s="254"/>
      <c r="R72" s="254"/>
    </row>
    <row r="73" spans="1:18" s="72" customFormat="1" ht="25.5" x14ac:dyDescent="0.2">
      <c r="A73" s="256"/>
      <c r="B73" s="39">
        <v>2</v>
      </c>
      <c r="C73" s="256"/>
      <c r="D73" s="256"/>
      <c r="E73" s="256"/>
      <c r="F73" s="256"/>
      <c r="G73" s="256"/>
      <c r="H73" s="70">
        <v>661</v>
      </c>
      <c r="I73" s="40" t="s">
        <v>64</v>
      </c>
      <c r="J73" s="96">
        <v>13605</v>
      </c>
      <c r="K73" s="73">
        <v>14000</v>
      </c>
      <c r="L73" s="267">
        <v>17200</v>
      </c>
      <c r="M73" s="247"/>
      <c r="N73" s="257"/>
      <c r="O73" s="258">
        <f t="shared" si="9"/>
        <v>102.90334435869167</v>
      </c>
      <c r="P73" s="258">
        <f t="shared" si="9"/>
        <v>122.85714285714286</v>
      </c>
      <c r="Q73" s="254"/>
      <c r="R73" s="254"/>
    </row>
    <row r="74" spans="1:18" s="67" customFormat="1" x14ac:dyDescent="0.2">
      <c r="A74" s="252" t="s">
        <v>49</v>
      </c>
      <c r="B74" s="26"/>
      <c r="C74" s="252"/>
      <c r="D74" s="252"/>
      <c r="E74" s="252"/>
      <c r="F74" s="252"/>
      <c r="G74" s="252"/>
      <c r="H74" s="64">
        <v>68</v>
      </c>
      <c r="I74" s="27" t="s">
        <v>65</v>
      </c>
      <c r="J74" s="28">
        <v>47233.99</v>
      </c>
      <c r="K74" s="28">
        <f>SUM(K75:K76)</f>
        <v>29000</v>
      </c>
      <c r="L74" s="259">
        <f>SUM(L75:L77)</f>
        <v>25000</v>
      </c>
      <c r="M74" s="246">
        <v>25000</v>
      </c>
      <c r="N74" s="253">
        <v>25000</v>
      </c>
      <c r="O74" s="254">
        <f t="shared" si="9"/>
        <v>61.39646470687741</v>
      </c>
      <c r="P74" s="254">
        <f t="shared" si="9"/>
        <v>86.206896551724128</v>
      </c>
      <c r="Q74" s="254">
        <f t="shared" si="9"/>
        <v>100</v>
      </c>
      <c r="R74" s="254">
        <f t="shared" si="9"/>
        <v>100</v>
      </c>
    </row>
    <row r="75" spans="1:18" s="67" customFormat="1" x14ac:dyDescent="0.2">
      <c r="A75" s="252" t="s">
        <v>49</v>
      </c>
      <c r="B75" s="26"/>
      <c r="C75" s="252"/>
      <c r="D75" s="252"/>
      <c r="E75" s="252"/>
      <c r="F75" s="252"/>
      <c r="G75" s="252"/>
      <c r="H75" s="64">
        <v>681</v>
      </c>
      <c r="I75" s="27" t="s">
        <v>66</v>
      </c>
      <c r="J75" s="28">
        <v>5679.84</v>
      </c>
      <c r="K75" s="30">
        <v>9000</v>
      </c>
      <c r="L75" s="264">
        <v>5000</v>
      </c>
      <c r="M75" s="246"/>
      <c r="N75" s="36"/>
      <c r="O75" s="254">
        <f t="shared" si="9"/>
        <v>158.45516775120424</v>
      </c>
      <c r="P75" s="254">
        <f t="shared" si="9"/>
        <v>55.555555555555557</v>
      </c>
      <c r="Q75" s="254"/>
      <c r="R75" s="254"/>
    </row>
    <row r="76" spans="1:18" s="67" customFormat="1" x14ac:dyDescent="0.2">
      <c r="A76" s="252" t="s">
        <v>49</v>
      </c>
      <c r="B76" s="26"/>
      <c r="C76" s="252"/>
      <c r="D76" s="252"/>
      <c r="E76" s="252"/>
      <c r="F76" s="252"/>
      <c r="G76" s="252"/>
      <c r="H76" s="64">
        <v>683</v>
      </c>
      <c r="I76" s="27" t="s">
        <v>67</v>
      </c>
      <c r="J76" s="28">
        <v>40562.239999999998</v>
      </c>
      <c r="K76" s="30">
        <v>20000</v>
      </c>
      <c r="L76" s="264">
        <v>20000</v>
      </c>
      <c r="M76" s="65"/>
      <c r="N76" s="36"/>
      <c r="O76" s="254">
        <f t="shared" si="9"/>
        <v>49.306941628470227</v>
      </c>
      <c r="P76" s="254">
        <f t="shared" si="9"/>
        <v>100</v>
      </c>
      <c r="Q76" s="254"/>
      <c r="R76" s="254"/>
    </row>
    <row r="77" spans="1:18" s="69" customFormat="1" x14ac:dyDescent="0.2">
      <c r="A77" s="260"/>
      <c r="B77" s="261"/>
      <c r="C77" s="260"/>
      <c r="D77" s="260"/>
      <c r="E77" s="260"/>
      <c r="F77" s="260"/>
      <c r="G77" s="260"/>
      <c r="H77" s="64">
        <v>683</v>
      </c>
      <c r="I77" s="27" t="s">
        <v>130</v>
      </c>
      <c r="J77" s="28">
        <v>991.9</v>
      </c>
      <c r="K77" s="30">
        <v>0</v>
      </c>
      <c r="L77" s="264">
        <v>0</v>
      </c>
      <c r="M77" s="68"/>
      <c r="N77" s="268"/>
      <c r="O77" s="254">
        <f t="shared" si="9"/>
        <v>0</v>
      </c>
      <c r="P77" s="254">
        <v>0</v>
      </c>
      <c r="Q77" s="263"/>
      <c r="R77" s="263"/>
    </row>
    <row r="78" spans="1:18" s="63" customFormat="1" ht="15" customHeight="1" x14ac:dyDescent="0.2">
      <c r="A78" s="269"/>
      <c r="B78" s="269"/>
      <c r="C78" s="269"/>
      <c r="D78" s="269"/>
      <c r="E78" s="269"/>
      <c r="F78" s="269"/>
      <c r="G78" s="269"/>
      <c r="H78" s="59">
        <v>7</v>
      </c>
      <c r="I78" s="60" t="s">
        <v>18</v>
      </c>
      <c r="J78" s="270">
        <v>325127.83</v>
      </c>
      <c r="K78" s="270">
        <v>1512000</v>
      </c>
      <c r="L78" s="270">
        <f>SUM(L79+L81)</f>
        <v>1510000</v>
      </c>
      <c r="M78" s="270">
        <f>SUM(M79+M81)</f>
        <v>1510000</v>
      </c>
      <c r="N78" s="270">
        <f>SUM(N79+N81)</f>
        <v>1510000</v>
      </c>
      <c r="O78" s="62">
        <f>AVERAGE(K78/J78)*100</f>
        <v>465.04785517745432</v>
      </c>
      <c r="P78" s="62">
        <f>AVERAGE(L78/K78)*100</f>
        <v>99.867724867724874</v>
      </c>
      <c r="Q78" s="62">
        <f>AVERAGE(M78/L78)*100</f>
        <v>100</v>
      </c>
      <c r="R78" s="62">
        <f>AVERAGE(N78/M78)*100</f>
        <v>100</v>
      </c>
    </row>
    <row r="79" spans="1:18" s="72" customFormat="1" ht="27" customHeight="1" x14ac:dyDescent="0.2">
      <c r="A79" s="256"/>
      <c r="B79" s="256"/>
      <c r="C79" s="39"/>
      <c r="D79" s="256"/>
      <c r="E79" s="256"/>
      <c r="F79" s="256" t="s">
        <v>68</v>
      </c>
      <c r="G79" s="256"/>
      <c r="H79" s="70">
        <v>71</v>
      </c>
      <c r="I79" s="40" t="s">
        <v>69</v>
      </c>
      <c r="J79" s="41">
        <v>290833.81</v>
      </c>
      <c r="K79" s="41">
        <v>1500000</v>
      </c>
      <c r="L79" s="41">
        <f>SUM(L80)</f>
        <v>1500000</v>
      </c>
      <c r="M79" s="247">
        <v>1500000</v>
      </c>
      <c r="N79" s="257">
        <v>1500000</v>
      </c>
      <c r="O79" s="258">
        <f t="shared" si="9"/>
        <v>515.75846700904549</v>
      </c>
      <c r="P79" s="258">
        <f t="shared" ref="P79:R82" si="10">AVERAGE(L79/K79)*100</f>
        <v>100</v>
      </c>
      <c r="Q79" s="258">
        <f t="shared" si="10"/>
        <v>100</v>
      </c>
      <c r="R79" s="258">
        <f t="shared" si="10"/>
        <v>100</v>
      </c>
    </row>
    <row r="80" spans="1:18" s="72" customFormat="1" ht="25.5" x14ac:dyDescent="0.2">
      <c r="A80" s="256"/>
      <c r="B80" s="256"/>
      <c r="C80" s="39"/>
      <c r="D80" s="256"/>
      <c r="E80" s="256"/>
      <c r="F80" s="256" t="s">
        <v>68</v>
      </c>
      <c r="G80" s="256"/>
      <c r="H80" s="70">
        <v>711</v>
      </c>
      <c r="I80" s="40" t="s">
        <v>70</v>
      </c>
      <c r="J80" s="41">
        <v>290833.81</v>
      </c>
      <c r="K80" s="41">
        <v>1500000</v>
      </c>
      <c r="L80" s="41">
        <v>1500000</v>
      </c>
      <c r="M80" s="247"/>
      <c r="N80" s="257"/>
      <c r="O80" s="258">
        <f t="shared" si="9"/>
        <v>515.75846700904549</v>
      </c>
      <c r="P80" s="258">
        <f t="shared" si="10"/>
        <v>100</v>
      </c>
      <c r="Q80" s="258"/>
      <c r="R80" s="258"/>
    </row>
    <row r="81" spans="1:19" s="72" customFormat="1" ht="25.5" x14ac:dyDescent="0.2">
      <c r="A81" s="256"/>
      <c r="B81" s="256"/>
      <c r="C81" s="39"/>
      <c r="D81" s="256"/>
      <c r="E81" s="256"/>
      <c r="F81" s="256" t="s">
        <v>68</v>
      </c>
      <c r="G81" s="256"/>
      <c r="H81" s="70">
        <v>72</v>
      </c>
      <c r="I81" s="40" t="s">
        <v>71</v>
      </c>
      <c r="J81" s="41">
        <v>34294.019999999997</v>
      </c>
      <c r="K81" s="41">
        <v>12000</v>
      </c>
      <c r="L81" s="41">
        <f>SUM(L82+L83)</f>
        <v>10000</v>
      </c>
      <c r="M81" s="247">
        <v>10000</v>
      </c>
      <c r="N81" s="257">
        <v>10000</v>
      </c>
      <c r="O81" s="258">
        <f t="shared" si="9"/>
        <v>34.991523303479738</v>
      </c>
      <c r="P81" s="271">
        <f t="shared" si="10"/>
        <v>83.333333333333343</v>
      </c>
      <c r="Q81" s="271">
        <f t="shared" si="10"/>
        <v>100</v>
      </c>
      <c r="R81" s="271">
        <f t="shared" si="10"/>
        <v>100</v>
      </c>
    </row>
    <row r="82" spans="1:19" s="67" customFormat="1" ht="15" customHeight="1" x14ac:dyDescent="0.2">
      <c r="A82" s="252"/>
      <c r="B82" s="252"/>
      <c r="C82" s="26"/>
      <c r="D82" s="252"/>
      <c r="E82" s="252"/>
      <c r="F82" s="252" t="s">
        <v>68</v>
      </c>
      <c r="G82" s="252"/>
      <c r="H82" s="64">
        <v>721</v>
      </c>
      <c r="I82" s="27" t="s">
        <v>72</v>
      </c>
      <c r="J82" s="36">
        <v>22734.02</v>
      </c>
      <c r="K82" s="36">
        <v>12000</v>
      </c>
      <c r="L82" s="36">
        <v>10000</v>
      </c>
      <c r="M82" s="247"/>
      <c r="N82" s="253"/>
      <c r="O82" s="258">
        <f t="shared" si="9"/>
        <v>52.784329388291205</v>
      </c>
      <c r="P82" s="272">
        <f t="shared" si="10"/>
        <v>83.333333333333343</v>
      </c>
      <c r="Q82" s="272"/>
      <c r="R82" s="272"/>
    </row>
    <row r="83" spans="1:19" s="67" customFormat="1" ht="15" customHeight="1" x14ac:dyDescent="0.2">
      <c r="A83" s="252"/>
      <c r="B83" s="252"/>
      <c r="C83" s="26"/>
      <c r="D83" s="252"/>
      <c r="E83" s="252"/>
      <c r="F83" s="252" t="s">
        <v>68</v>
      </c>
      <c r="G83" s="252"/>
      <c r="H83" s="64">
        <v>723</v>
      </c>
      <c r="I83" s="27" t="s">
        <v>73</v>
      </c>
      <c r="J83" s="36">
        <v>11560</v>
      </c>
      <c r="K83" s="36">
        <v>0</v>
      </c>
      <c r="L83" s="36">
        <v>0</v>
      </c>
      <c r="M83" s="65"/>
      <c r="N83" s="36"/>
      <c r="O83" s="258">
        <f t="shared" si="9"/>
        <v>0</v>
      </c>
      <c r="P83" s="272">
        <v>0</v>
      </c>
      <c r="Q83" s="272"/>
      <c r="R83" s="272"/>
    </row>
    <row r="84" spans="1:19" s="63" customFormat="1" ht="15" customHeight="1" x14ac:dyDescent="0.2">
      <c r="A84" s="269"/>
      <c r="B84" s="269"/>
      <c r="C84" s="269"/>
      <c r="D84" s="269"/>
      <c r="E84" s="269"/>
      <c r="F84" s="269"/>
      <c r="G84" s="269"/>
      <c r="H84" s="59">
        <v>3</v>
      </c>
      <c r="I84" s="60" t="s">
        <v>20</v>
      </c>
      <c r="J84" s="270">
        <v>14836950.390000001</v>
      </c>
      <c r="K84" s="270">
        <f>SUM(K85+K89+K95+K98+K101+K104+K106)</f>
        <v>21023874</v>
      </c>
      <c r="L84" s="270">
        <f>SUM(L85+L89+L95+L98+L101+L104+L106)</f>
        <v>25107823</v>
      </c>
      <c r="M84" s="270">
        <f t="shared" ref="M84" si="11">SUM(M85+M89+M95+M98+M101+M104+M106)</f>
        <v>23370070</v>
      </c>
      <c r="N84" s="270">
        <f>SUM(N85+N89+N95+N98+N101+N104+N106)</f>
        <v>22460070</v>
      </c>
      <c r="O84" s="62">
        <f>AVERAGE(K84/J84)*100</f>
        <v>141.69942911024319</v>
      </c>
      <c r="P84" s="62">
        <f>AVERAGE(L84/K84)*100</f>
        <v>119.42529240805003</v>
      </c>
      <c r="Q84" s="62">
        <f>AVERAGE(M84/L84)*100</f>
        <v>93.07883841621792</v>
      </c>
      <c r="R84" s="62">
        <f>AVERAGE(N84/M84)*100</f>
        <v>96.106130619206525</v>
      </c>
    </row>
    <row r="85" spans="1:19" s="77" customFormat="1" x14ac:dyDescent="0.2">
      <c r="A85" s="26"/>
      <c r="B85" s="252"/>
      <c r="C85" s="252"/>
      <c r="D85" s="252"/>
      <c r="E85" s="252"/>
      <c r="F85" s="252"/>
      <c r="G85" s="252"/>
      <c r="H85" s="64">
        <v>31</v>
      </c>
      <c r="I85" s="27" t="s">
        <v>74</v>
      </c>
      <c r="J85" s="253">
        <f>SUM(J86:J88)</f>
        <v>3646571.01</v>
      </c>
      <c r="K85" s="253">
        <f>SUM(K86:K88)</f>
        <v>3742220</v>
      </c>
      <c r="L85" s="253">
        <f>SUM(L86:L88)</f>
        <v>4609023</v>
      </c>
      <c r="M85" s="247">
        <v>5177300</v>
      </c>
      <c r="N85" s="273">
        <v>5227300</v>
      </c>
      <c r="O85" s="272">
        <f>AVERAGE(K85/J85)*100</f>
        <v>102.6229844349034</v>
      </c>
      <c r="P85" s="272">
        <f t="shared" si="9"/>
        <v>123.16280175938348</v>
      </c>
      <c r="Q85" s="274">
        <f>AVERAGE(M85/L85)*100</f>
        <v>112.32966292422495</v>
      </c>
      <c r="R85" s="274">
        <f>AVERAGE(N85/M85)*100</f>
        <v>100.96575435072334</v>
      </c>
    </row>
    <row r="86" spans="1:19" s="77" customFormat="1" x14ac:dyDescent="0.2">
      <c r="A86" s="26">
        <v>1</v>
      </c>
      <c r="B86" s="252" t="s">
        <v>75</v>
      </c>
      <c r="C86" s="252"/>
      <c r="D86" s="252"/>
      <c r="E86" s="252"/>
      <c r="F86" s="252"/>
      <c r="G86" s="252"/>
      <c r="H86" s="64">
        <v>311</v>
      </c>
      <c r="I86" s="27" t="s">
        <v>76</v>
      </c>
      <c r="J86" s="275">
        <v>3014714.87</v>
      </c>
      <c r="K86" s="107">
        <v>3097000</v>
      </c>
      <c r="L86" s="253">
        <v>3819767</v>
      </c>
      <c r="M86" s="247"/>
      <c r="N86" s="273"/>
      <c r="O86" s="272">
        <f t="shared" si="9"/>
        <v>102.72944983350946</v>
      </c>
      <c r="P86" s="272">
        <f t="shared" si="9"/>
        <v>123.3376493380691</v>
      </c>
      <c r="Q86" s="276"/>
      <c r="R86" s="276"/>
      <c r="S86" s="76"/>
    </row>
    <row r="87" spans="1:19" s="77" customFormat="1" x14ac:dyDescent="0.2">
      <c r="A87" s="26">
        <v>1</v>
      </c>
      <c r="B87" s="252" t="s">
        <v>75</v>
      </c>
      <c r="C87" s="252"/>
      <c r="D87" s="252"/>
      <c r="E87" s="252"/>
      <c r="F87" s="252"/>
      <c r="G87" s="252"/>
      <c r="H87" s="64">
        <v>312</v>
      </c>
      <c r="I87" s="27" t="s">
        <v>77</v>
      </c>
      <c r="J87" s="275">
        <v>147341.82</v>
      </c>
      <c r="K87" s="107">
        <v>147500</v>
      </c>
      <c r="L87" s="253">
        <v>160700</v>
      </c>
      <c r="M87" s="247"/>
      <c r="N87" s="273"/>
      <c r="O87" s="272">
        <f t="shared" si="9"/>
        <v>100.10735580706142</v>
      </c>
      <c r="P87" s="272">
        <f t="shared" si="9"/>
        <v>108.94915254237287</v>
      </c>
      <c r="Q87" s="276"/>
      <c r="R87" s="276"/>
    </row>
    <row r="88" spans="1:19" s="77" customFormat="1" x14ac:dyDescent="0.2">
      <c r="A88" s="26">
        <v>1</v>
      </c>
      <c r="B88" s="252" t="s">
        <v>75</v>
      </c>
      <c r="C88" s="252"/>
      <c r="D88" s="252" t="s">
        <v>78</v>
      </c>
      <c r="E88" s="252"/>
      <c r="F88" s="252"/>
      <c r="G88" s="252"/>
      <c r="H88" s="64">
        <v>313</v>
      </c>
      <c r="I88" s="27" t="s">
        <v>79</v>
      </c>
      <c r="J88" s="275">
        <v>484514.32</v>
      </c>
      <c r="K88" s="107">
        <v>497720</v>
      </c>
      <c r="L88" s="253">
        <v>628556</v>
      </c>
      <c r="M88" s="247"/>
      <c r="N88" s="273"/>
      <c r="O88" s="272">
        <f t="shared" si="9"/>
        <v>102.7255499899363</v>
      </c>
      <c r="P88" s="272">
        <f t="shared" si="9"/>
        <v>126.28706903479868</v>
      </c>
      <c r="Q88" s="276"/>
      <c r="R88" s="276"/>
    </row>
    <row r="89" spans="1:19" s="77" customFormat="1" x14ac:dyDescent="0.2">
      <c r="A89" s="26"/>
      <c r="B89" s="252"/>
      <c r="C89" s="252"/>
      <c r="D89" s="252"/>
      <c r="E89" s="252"/>
      <c r="F89" s="252"/>
      <c r="G89" s="252"/>
      <c r="H89" s="64">
        <v>32</v>
      </c>
      <c r="I89" s="27" t="s">
        <v>80</v>
      </c>
      <c r="J89" s="253">
        <f t="shared" ref="J89:K89" si="12">SUM(J90:J94)</f>
        <v>6739657.4400000004</v>
      </c>
      <c r="K89" s="253">
        <f t="shared" si="12"/>
        <v>11349054</v>
      </c>
      <c r="L89" s="253">
        <f>SUM(L90:L94)</f>
        <v>12366200</v>
      </c>
      <c r="M89" s="247">
        <v>10149670</v>
      </c>
      <c r="N89" s="273">
        <v>9799670</v>
      </c>
      <c r="O89" s="272">
        <f t="shared" si="9"/>
        <v>168.39214902293313</v>
      </c>
      <c r="P89" s="272">
        <f t="shared" si="9"/>
        <v>108.96238576360638</v>
      </c>
      <c r="Q89" s="274">
        <f>AVERAGE(M89/L89)*100</f>
        <v>82.07590043829147</v>
      </c>
      <c r="R89" s="274">
        <f>AVERAGE(N89/M89)*100</f>
        <v>96.551612022853945</v>
      </c>
    </row>
    <row r="90" spans="1:19" s="77" customFormat="1" x14ac:dyDescent="0.2">
      <c r="A90" s="26">
        <v>1</v>
      </c>
      <c r="B90" s="252" t="s">
        <v>75</v>
      </c>
      <c r="C90" s="252"/>
      <c r="D90" s="252"/>
      <c r="E90" s="252"/>
      <c r="F90" s="252"/>
      <c r="G90" s="252"/>
      <c r="H90" s="64">
        <v>321</v>
      </c>
      <c r="I90" s="27" t="s">
        <v>81</v>
      </c>
      <c r="J90" s="275">
        <v>127403.89</v>
      </c>
      <c r="K90" s="107">
        <v>132000</v>
      </c>
      <c r="L90" s="253">
        <v>169940</v>
      </c>
      <c r="M90" s="247"/>
      <c r="N90" s="273"/>
      <c r="O90" s="272">
        <f t="shared" si="9"/>
        <v>103.6075115131885</v>
      </c>
      <c r="P90" s="272">
        <f t="shared" si="9"/>
        <v>128.74242424242425</v>
      </c>
      <c r="Q90" s="276"/>
      <c r="R90" s="276"/>
    </row>
    <row r="91" spans="1:19" s="77" customFormat="1" x14ac:dyDescent="0.2">
      <c r="A91" s="26">
        <v>1</v>
      </c>
      <c r="B91" s="252" t="s">
        <v>75</v>
      </c>
      <c r="C91" s="26">
        <v>3</v>
      </c>
      <c r="D91" s="252" t="s">
        <v>78</v>
      </c>
      <c r="E91" s="252"/>
      <c r="F91" s="252"/>
      <c r="G91" s="252"/>
      <c r="H91" s="64">
        <v>322</v>
      </c>
      <c r="I91" s="27" t="s">
        <v>82</v>
      </c>
      <c r="J91" s="275">
        <v>1365342.79</v>
      </c>
      <c r="K91" s="107">
        <v>1460600</v>
      </c>
      <c r="L91" s="253">
        <v>1511150</v>
      </c>
      <c r="M91" s="247"/>
      <c r="N91" s="273"/>
      <c r="O91" s="272">
        <f t="shared" si="9"/>
        <v>106.97679811236267</v>
      </c>
      <c r="P91" s="272">
        <f t="shared" si="9"/>
        <v>103.46090647679036</v>
      </c>
      <c r="Q91" s="276"/>
      <c r="R91" s="276"/>
    </row>
    <row r="92" spans="1:19" s="77" customFormat="1" x14ac:dyDescent="0.2">
      <c r="A92" s="26">
        <v>1</v>
      </c>
      <c r="B92" s="252" t="s">
        <v>75</v>
      </c>
      <c r="C92" s="26">
        <v>3</v>
      </c>
      <c r="D92" s="252" t="s">
        <v>78</v>
      </c>
      <c r="E92" s="252"/>
      <c r="F92" s="252"/>
      <c r="G92" s="252"/>
      <c r="H92" s="64">
        <v>323</v>
      </c>
      <c r="I92" s="27" t="s">
        <v>83</v>
      </c>
      <c r="J92" s="275">
        <v>4230213.49</v>
      </c>
      <c r="K92" s="107">
        <v>8500140</v>
      </c>
      <c r="L92" s="253">
        <v>9486560</v>
      </c>
      <c r="M92" s="247"/>
      <c r="N92" s="273"/>
      <c r="O92" s="272">
        <f t="shared" si="9"/>
        <v>200.93879469898809</v>
      </c>
      <c r="P92" s="272">
        <f t="shared" si="9"/>
        <v>111.6047500394111</v>
      </c>
      <c r="Q92" s="276"/>
      <c r="R92" s="276"/>
    </row>
    <row r="93" spans="1:19" s="72" customFormat="1" ht="25.5" x14ac:dyDescent="0.2">
      <c r="A93" s="277">
        <v>1</v>
      </c>
      <c r="B93" s="278" t="s">
        <v>75</v>
      </c>
      <c r="C93" s="278"/>
      <c r="D93" s="278"/>
      <c r="E93" s="278"/>
      <c r="F93" s="278"/>
      <c r="G93" s="278"/>
      <c r="H93" s="70">
        <v>324</v>
      </c>
      <c r="I93" s="40" t="s">
        <v>84</v>
      </c>
      <c r="J93" s="279">
        <v>9605.9500000000007</v>
      </c>
      <c r="K93" s="108">
        <v>27314</v>
      </c>
      <c r="L93" s="257">
        <v>20000</v>
      </c>
      <c r="M93" s="247"/>
      <c r="N93" s="257"/>
      <c r="O93" s="271">
        <f t="shared" si="9"/>
        <v>284.34459892046078</v>
      </c>
      <c r="P93" s="271">
        <f t="shared" si="9"/>
        <v>73.222523248151134</v>
      </c>
      <c r="Q93" s="280"/>
      <c r="R93" s="280"/>
    </row>
    <row r="94" spans="1:19" s="67" customFormat="1" x14ac:dyDescent="0.2">
      <c r="A94" s="26">
        <v>1</v>
      </c>
      <c r="B94" s="252" t="s">
        <v>75</v>
      </c>
      <c r="C94" s="26"/>
      <c r="D94" s="252"/>
      <c r="E94" s="252"/>
      <c r="F94" s="252"/>
      <c r="G94" s="252"/>
      <c r="H94" s="64">
        <v>329</v>
      </c>
      <c r="I94" s="27" t="s">
        <v>85</v>
      </c>
      <c r="J94" s="275">
        <v>1007091.32</v>
      </c>
      <c r="K94" s="107">
        <v>1229000</v>
      </c>
      <c r="L94" s="253">
        <v>1178550</v>
      </c>
      <c r="M94" s="247"/>
      <c r="N94" s="253"/>
      <c r="O94" s="272">
        <f t="shared" si="9"/>
        <v>122.03461350456284</v>
      </c>
      <c r="P94" s="272">
        <f t="shared" si="9"/>
        <v>95.895036615134259</v>
      </c>
      <c r="Q94" s="281"/>
      <c r="R94" s="281"/>
    </row>
    <row r="95" spans="1:19" s="67" customFormat="1" x14ac:dyDescent="0.2">
      <c r="A95" s="26"/>
      <c r="B95" s="252"/>
      <c r="C95" s="252"/>
      <c r="D95" s="252"/>
      <c r="E95" s="252"/>
      <c r="F95" s="252"/>
      <c r="G95" s="252"/>
      <c r="H95" s="64">
        <v>34</v>
      </c>
      <c r="I95" s="27" t="s">
        <v>86</v>
      </c>
      <c r="J95" s="253">
        <f>SUM(J97:J97)</f>
        <v>32655.56</v>
      </c>
      <c r="K95" s="253">
        <f>SUM(K97:K97)</f>
        <v>95000</v>
      </c>
      <c r="L95" s="253">
        <f>SUM(L96:L97)</f>
        <v>206400</v>
      </c>
      <c r="M95" s="247">
        <v>236900</v>
      </c>
      <c r="N95" s="253">
        <v>226900</v>
      </c>
      <c r="O95" s="272">
        <f t="shared" si="9"/>
        <v>290.91523771143414</v>
      </c>
      <c r="P95" s="272">
        <f t="shared" si="9"/>
        <v>217.26315789473682</v>
      </c>
      <c r="Q95" s="274">
        <f>AVERAGE(M95/L95)*100</f>
        <v>114.77713178294573</v>
      </c>
      <c r="R95" s="274">
        <f>AVERAGE(N95/M95)*100</f>
        <v>95.77880962431405</v>
      </c>
    </row>
    <row r="96" spans="1:19" s="67" customFormat="1" x14ac:dyDescent="0.2">
      <c r="A96" s="26"/>
      <c r="B96" s="252"/>
      <c r="C96" s="252"/>
      <c r="D96" s="252"/>
      <c r="E96" s="252"/>
      <c r="F96" s="252"/>
      <c r="G96" s="252"/>
      <c r="H96" s="64">
        <v>342</v>
      </c>
      <c r="I96" s="27" t="s">
        <v>627</v>
      </c>
      <c r="J96" s="253">
        <v>0</v>
      </c>
      <c r="K96" s="253">
        <v>0</v>
      </c>
      <c r="L96" s="253">
        <v>100000</v>
      </c>
      <c r="M96" s="247"/>
      <c r="N96" s="253"/>
      <c r="O96" s="272">
        <v>0</v>
      </c>
      <c r="P96" s="272">
        <v>0</v>
      </c>
      <c r="Q96" s="274"/>
      <c r="R96" s="274"/>
    </row>
    <row r="97" spans="1:19" s="67" customFormat="1" x14ac:dyDescent="0.2">
      <c r="A97" s="26">
        <v>1</v>
      </c>
      <c r="B97" s="252" t="s">
        <v>75</v>
      </c>
      <c r="C97" s="252"/>
      <c r="D97" s="252"/>
      <c r="E97" s="252"/>
      <c r="F97" s="252"/>
      <c r="G97" s="252"/>
      <c r="H97" s="64">
        <v>343</v>
      </c>
      <c r="I97" s="27" t="s">
        <v>87</v>
      </c>
      <c r="J97" s="275">
        <v>32655.56</v>
      </c>
      <c r="K97" s="107">
        <v>95000</v>
      </c>
      <c r="L97" s="253">
        <v>106400</v>
      </c>
      <c r="M97" s="247"/>
      <c r="N97" s="253"/>
      <c r="O97" s="272">
        <f t="shared" si="9"/>
        <v>290.91523771143414</v>
      </c>
      <c r="P97" s="272">
        <f t="shared" si="9"/>
        <v>112.00000000000001</v>
      </c>
      <c r="Q97" s="281"/>
      <c r="R97" s="281"/>
    </row>
    <row r="98" spans="1:19" s="67" customFormat="1" x14ac:dyDescent="0.2">
      <c r="A98" s="26"/>
      <c r="B98" s="252"/>
      <c r="C98" s="252"/>
      <c r="D98" s="252"/>
      <c r="E98" s="252"/>
      <c r="F98" s="252"/>
      <c r="G98" s="252"/>
      <c r="H98" s="64">
        <v>35</v>
      </c>
      <c r="I98" s="27" t="s">
        <v>88</v>
      </c>
      <c r="J98" s="253">
        <f>SUM(J99:J100)</f>
        <v>1183300</v>
      </c>
      <c r="K98" s="253">
        <f>SUM(K99:K100)</f>
        <v>1355000</v>
      </c>
      <c r="L98" s="253">
        <f>SUM(L99:L100)</f>
        <v>1520000</v>
      </c>
      <c r="M98" s="247">
        <v>1520000</v>
      </c>
      <c r="N98" s="253">
        <v>1520000</v>
      </c>
      <c r="O98" s="272">
        <f t="shared" si="9"/>
        <v>114.51026789487028</v>
      </c>
      <c r="P98" s="272">
        <f t="shared" si="9"/>
        <v>112.1771217712177</v>
      </c>
      <c r="Q98" s="274">
        <f>AVERAGE(M98/L98)*100</f>
        <v>100</v>
      </c>
      <c r="R98" s="274">
        <f>AVERAGE(N98/M98)*100</f>
        <v>100</v>
      </c>
    </row>
    <row r="99" spans="1:19" s="72" customFormat="1" ht="26.25" customHeight="1" x14ac:dyDescent="0.2">
      <c r="A99" s="39">
        <v>1</v>
      </c>
      <c r="B99" s="256"/>
      <c r="C99" s="256"/>
      <c r="D99" s="256"/>
      <c r="E99" s="256"/>
      <c r="F99" s="256"/>
      <c r="G99" s="256"/>
      <c r="H99" s="70">
        <v>351</v>
      </c>
      <c r="I99" s="40" t="s">
        <v>89</v>
      </c>
      <c r="J99" s="279">
        <v>1020900</v>
      </c>
      <c r="K99" s="109">
        <v>1045000</v>
      </c>
      <c r="L99" s="257">
        <v>1220000</v>
      </c>
      <c r="M99" s="247"/>
      <c r="N99" s="257"/>
      <c r="O99" s="271">
        <f t="shared" si="9"/>
        <v>102.36066216083847</v>
      </c>
      <c r="P99" s="271">
        <f t="shared" si="9"/>
        <v>116.7464114832536</v>
      </c>
      <c r="Q99" s="280"/>
      <c r="R99" s="280"/>
    </row>
    <row r="100" spans="1:19" s="72" customFormat="1" ht="38.25" x14ac:dyDescent="0.2">
      <c r="A100" s="39">
        <v>1</v>
      </c>
      <c r="B100" s="39"/>
      <c r="C100" s="256"/>
      <c r="D100" s="39"/>
      <c r="E100" s="256"/>
      <c r="F100" s="256"/>
      <c r="G100" s="256"/>
      <c r="H100" s="70">
        <v>352</v>
      </c>
      <c r="I100" s="40" t="s">
        <v>90</v>
      </c>
      <c r="J100" s="279">
        <v>162400</v>
      </c>
      <c r="K100" s="108">
        <v>310000</v>
      </c>
      <c r="L100" s="257">
        <v>300000</v>
      </c>
      <c r="M100" s="247"/>
      <c r="N100" s="257"/>
      <c r="O100" s="271">
        <f t="shared" si="9"/>
        <v>190.88669950738918</v>
      </c>
      <c r="P100" s="271">
        <f t="shared" si="9"/>
        <v>96.774193548387103</v>
      </c>
      <c r="Q100" s="280"/>
      <c r="R100" s="280"/>
    </row>
    <row r="101" spans="1:19" s="72" customFormat="1" ht="25.5" x14ac:dyDescent="0.2">
      <c r="A101" s="39"/>
      <c r="B101" s="256"/>
      <c r="C101" s="256"/>
      <c r="D101" s="256"/>
      <c r="E101" s="256"/>
      <c r="F101" s="256"/>
      <c r="G101" s="256"/>
      <c r="H101" s="70">
        <v>36</v>
      </c>
      <c r="I101" s="40" t="s">
        <v>91</v>
      </c>
      <c r="J101" s="257">
        <f>SUM(J102:J103)</f>
        <v>57129.760000000002</v>
      </c>
      <c r="K101" s="257">
        <f>SUM(K102:K103)</f>
        <v>338000</v>
      </c>
      <c r="L101" s="257">
        <f>SUM(L102:L103)</f>
        <v>190000</v>
      </c>
      <c r="M101" s="247">
        <v>290000</v>
      </c>
      <c r="N101" s="257">
        <v>290000</v>
      </c>
      <c r="O101" s="271">
        <f t="shared" si="9"/>
        <v>591.63560288018016</v>
      </c>
      <c r="P101" s="271">
        <f t="shared" si="9"/>
        <v>56.213017751479285</v>
      </c>
      <c r="Q101" s="274">
        <f>AVERAGE(M101/L101)*100</f>
        <v>152.63157894736844</v>
      </c>
      <c r="R101" s="274">
        <f>AVERAGE(N101/M101)*100</f>
        <v>100</v>
      </c>
    </row>
    <row r="102" spans="1:19" s="67" customFormat="1" x14ac:dyDescent="0.2">
      <c r="A102" s="252" t="s">
        <v>49</v>
      </c>
      <c r="B102" s="26"/>
      <c r="C102" s="252"/>
      <c r="D102" s="26"/>
      <c r="E102" s="252"/>
      <c r="F102" s="252"/>
      <c r="G102" s="252"/>
      <c r="H102" s="64">
        <v>363</v>
      </c>
      <c r="I102" s="27" t="s">
        <v>92</v>
      </c>
      <c r="J102" s="275">
        <v>0</v>
      </c>
      <c r="K102" s="107">
        <v>178000</v>
      </c>
      <c r="L102" s="253">
        <v>0</v>
      </c>
      <c r="M102" s="247"/>
      <c r="N102" s="253"/>
      <c r="O102" s="272">
        <v>0</v>
      </c>
      <c r="P102" s="272">
        <f t="shared" si="9"/>
        <v>0</v>
      </c>
      <c r="Q102" s="281"/>
      <c r="R102" s="281"/>
    </row>
    <row r="103" spans="1:19" s="72" customFormat="1" ht="25.5" x14ac:dyDescent="0.2">
      <c r="A103" s="256" t="s">
        <v>49</v>
      </c>
      <c r="B103" s="39"/>
      <c r="C103" s="256"/>
      <c r="D103" s="39"/>
      <c r="E103" s="256"/>
      <c r="F103" s="256"/>
      <c r="G103" s="256"/>
      <c r="H103" s="70">
        <v>366</v>
      </c>
      <c r="I103" s="40" t="s">
        <v>93</v>
      </c>
      <c r="J103" s="279">
        <v>57129.760000000002</v>
      </c>
      <c r="K103" s="108">
        <v>160000</v>
      </c>
      <c r="L103" s="257">
        <v>190000</v>
      </c>
      <c r="M103" s="247"/>
      <c r="N103" s="257"/>
      <c r="O103" s="271">
        <f t="shared" si="9"/>
        <v>280.06419071251128</v>
      </c>
      <c r="P103" s="271">
        <f t="shared" si="9"/>
        <v>118.75</v>
      </c>
      <c r="Q103" s="280"/>
      <c r="R103" s="280"/>
    </row>
    <row r="104" spans="1:19" s="72" customFormat="1" ht="25.5" x14ac:dyDescent="0.2">
      <c r="A104" s="39"/>
      <c r="B104" s="256"/>
      <c r="C104" s="256"/>
      <c r="D104" s="256"/>
      <c r="E104" s="256"/>
      <c r="F104" s="256"/>
      <c r="G104" s="256"/>
      <c r="H104" s="70">
        <v>37</v>
      </c>
      <c r="I104" s="40" t="s">
        <v>94</v>
      </c>
      <c r="J104" s="257">
        <f>SUM(J105)</f>
        <v>820526.67</v>
      </c>
      <c r="K104" s="257">
        <f>SUM(K105)</f>
        <v>1484400</v>
      </c>
      <c r="L104" s="257">
        <f>SUM(L105)</f>
        <v>1880000</v>
      </c>
      <c r="M104" s="247">
        <v>1880000</v>
      </c>
      <c r="N104" s="257">
        <v>1880000</v>
      </c>
      <c r="O104" s="271">
        <f t="shared" si="9"/>
        <v>180.90819643924553</v>
      </c>
      <c r="P104" s="271">
        <f t="shared" si="9"/>
        <v>126.6504985179197</v>
      </c>
      <c r="Q104" s="274">
        <f>AVERAGE(M104/L104)*100</f>
        <v>100</v>
      </c>
      <c r="R104" s="274">
        <f>AVERAGE(N104/M104)*100</f>
        <v>100</v>
      </c>
    </row>
    <row r="105" spans="1:19" s="72" customFormat="1" ht="26.25" customHeight="1" x14ac:dyDescent="0.2">
      <c r="A105" s="39">
        <v>1</v>
      </c>
      <c r="B105" s="256"/>
      <c r="C105" s="256"/>
      <c r="D105" s="39"/>
      <c r="E105" s="256"/>
      <c r="F105" s="256"/>
      <c r="G105" s="256"/>
      <c r="H105" s="70">
        <v>372</v>
      </c>
      <c r="I105" s="40" t="s">
        <v>95</v>
      </c>
      <c r="J105" s="279">
        <v>820526.67</v>
      </c>
      <c r="K105" s="108">
        <v>1484400</v>
      </c>
      <c r="L105" s="257">
        <v>1880000</v>
      </c>
      <c r="M105" s="247"/>
      <c r="N105" s="257"/>
      <c r="O105" s="271">
        <f t="shared" si="9"/>
        <v>180.90819643924553</v>
      </c>
      <c r="P105" s="271">
        <f t="shared" si="9"/>
        <v>126.6504985179197</v>
      </c>
      <c r="Q105" s="280"/>
      <c r="R105" s="280"/>
    </row>
    <row r="106" spans="1:19" s="67" customFormat="1" ht="12.75" customHeight="1" x14ac:dyDescent="0.2">
      <c r="A106" s="26"/>
      <c r="B106" s="252"/>
      <c r="C106" s="252"/>
      <c r="D106" s="252"/>
      <c r="E106" s="252"/>
      <c r="F106" s="252"/>
      <c r="G106" s="252"/>
      <c r="H106" s="64">
        <v>38</v>
      </c>
      <c r="I106" s="27" t="s">
        <v>96</v>
      </c>
      <c r="J106" s="253">
        <f>SUM(J107:J110)</f>
        <v>2357109.9500000002</v>
      </c>
      <c r="K106" s="253">
        <f>SUM(K107:K110)</f>
        <v>2660200</v>
      </c>
      <c r="L106" s="253">
        <f>SUM(L107:L110)</f>
        <v>4336200</v>
      </c>
      <c r="M106" s="247">
        <v>4116200</v>
      </c>
      <c r="N106" s="253">
        <v>3516200</v>
      </c>
      <c r="O106" s="272">
        <f t="shared" si="9"/>
        <v>112.8585452706608</v>
      </c>
      <c r="P106" s="272">
        <f t="shared" si="9"/>
        <v>163.00278174573339</v>
      </c>
      <c r="Q106" s="274">
        <f>AVERAGE(M106/L106)*100</f>
        <v>94.926433282597671</v>
      </c>
      <c r="R106" s="274">
        <f>AVERAGE(N106/M106)*100</f>
        <v>85.423448812011088</v>
      </c>
    </row>
    <row r="107" spans="1:19" s="67" customFormat="1" x14ac:dyDescent="0.2">
      <c r="A107" s="26">
        <v>1</v>
      </c>
      <c r="B107" s="252"/>
      <c r="C107" s="252"/>
      <c r="D107" s="252"/>
      <c r="E107" s="252"/>
      <c r="F107" s="252"/>
      <c r="G107" s="252"/>
      <c r="H107" s="64">
        <v>381</v>
      </c>
      <c r="I107" s="27" t="s">
        <v>97</v>
      </c>
      <c r="J107" s="275">
        <v>2104641.06</v>
      </c>
      <c r="K107" s="107">
        <v>2326200</v>
      </c>
      <c r="L107" s="253">
        <v>2626200</v>
      </c>
      <c r="M107" s="247"/>
      <c r="N107" s="253"/>
      <c r="O107" s="272">
        <f t="shared" si="9"/>
        <v>110.52716038904991</v>
      </c>
      <c r="P107" s="272">
        <f t="shared" si="9"/>
        <v>112.89656951250969</v>
      </c>
      <c r="Q107" s="281"/>
      <c r="R107" s="281"/>
    </row>
    <row r="108" spans="1:19" s="67" customFormat="1" x14ac:dyDescent="0.2">
      <c r="A108" s="252" t="s">
        <v>49</v>
      </c>
      <c r="B108" s="252"/>
      <c r="C108" s="252"/>
      <c r="D108" s="26"/>
      <c r="E108" s="252"/>
      <c r="F108" s="252"/>
      <c r="G108" s="252"/>
      <c r="H108" s="64">
        <v>382</v>
      </c>
      <c r="I108" s="27" t="s">
        <v>98</v>
      </c>
      <c r="J108" s="275">
        <v>187332.89</v>
      </c>
      <c r="K108" s="107">
        <v>300000</v>
      </c>
      <c r="L108" s="253">
        <v>1670000</v>
      </c>
      <c r="M108" s="247"/>
      <c r="N108" s="253"/>
      <c r="O108" s="272">
        <f t="shared" si="9"/>
        <v>160.14272773990729</v>
      </c>
      <c r="P108" s="272">
        <f t="shared" si="9"/>
        <v>556.66666666666663</v>
      </c>
      <c r="Q108" s="281"/>
      <c r="R108" s="281"/>
    </row>
    <row r="109" spans="1:19" s="67" customFormat="1" x14ac:dyDescent="0.2">
      <c r="A109" s="252" t="s">
        <v>49</v>
      </c>
      <c r="B109" s="252"/>
      <c r="C109" s="252"/>
      <c r="D109" s="26"/>
      <c r="E109" s="252"/>
      <c r="F109" s="252"/>
      <c r="G109" s="252"/>
      <c r="H109" s="64">
        <v>383</v>
      </c>
      <c r="I109" s="27" t="s">
        <v>99</v>
      </c>
      <c r="J109" s="275">
        <v>51536</v>
      </c>
      <c r="K109" s="107">
        <v>14000</v>
      </c>
      <c r="L109" s="253">
        <v>20000</v>
      </c>
      <c r="M109" s="247"/>
      <c r="N109" s="253"/>
      <c r="O109" s="272">
        <f t="shared" si="9"/>
        <v>27.165476560074509</v>
      </c>
      <c r="P109" s="272">
        <f t="shared" si="9"/>
        <v>142.85714285714286</v>
      </c>
      <c r="Q109" s="281"/>
      <c r="R109" s="281"/>
    </row>
    <row r="110" spans="1:19" s="67" customFormat="1" x14ac:dyDescent="0.2">
      <c r="A110" s="26">
        <v>1</v>
      </c>
      <c r="B110" s="252"/>
      <c r="C110" s="252"/>
      <c r="D110" s="252"/>
      <c r="E110" s="252"/>
      <c r="F110" s="252"/>
      <c r="G110" s="252"/>
      <c r="H110" s="64">
        <v>385</v>
      </c>
      <c r="I110" s="27" t="s">
        <v>100</v>
      </c>
      <c r="J110" s="275">
        <v>13600</v>
      </c>
      <c r="K110" s="107">
        <v>20000</v>
      </c>
      <c r="L110" s="253">
        <v>20000</v>
      </c>
      <c r="M110" s="247"/>
      <c r="N110" s="253"/>
      <c r="O110" s="272">
        <f t="shared" si="9"/>
        <v>147.05882352941177</v>
      </c>
      <c r="P110" s="272">
        <f t="shared" si="9"/>
        <v>100</v>
      </c>
      <c r="Q110" s="281"/>
      <c r="R110" s="281"/>
    </row>
    <row r="111" spans="1:19" s="67" customFormat="1" ht="15" customHeight="1" x14ac:dyDescent="0.2">
      <c r="A111" s="269"/>
      <c r="B111" s="269"/>
      <c r="C111" s="269"/>
      <c r="D111" s="269"/>
      <c r="E111" s="269"/>
      <c r="F111" s="269"/>
      <c r="G111" s="269"/>
      <c r="H111" s="59">
        <v>4</v>
      </c>
      <c r="I111" s="60" t="s">
        <v>21</v>
      </c>
      <c r="J111" s="270">
        <f>SUM(J112+J115+J121)</f>
        <v>3844348.97</v>
      </c>
      <c r="K111" s="270">
        <f>SUM(K112+K115+K121)</f>
        <v>24668750</v>
      </c>
      <c r="L111" s="270">
        <f>SUM(L112+L115+L121)</f>
        <v>22521580</v>
      </c>
      <c r="M111" s="270">
        <f t="shared" ref="M111:N111" si="13">SUM(M112+M115+M121)</f>
        <v>10505480</v>
      </c>
      <c r="N111" s="270">
        <f t="shared" si="13"/>
        <v>7026480</v>
      </c>
      <c r="O111" s="62">
        <f>AVERAGE(K111/J111)*100</f>
        <v>641.68862380877977</v>
      </c>
      <c r="P111" s="62">
        <f>AVERAGE(L111/K111)*100</f>
        <v>91.295991892576637</v>
      </c>
      <c r="Q111" s="62">
        <f>AVERAGE(M111/L111)*100</f>
        <v>46.646283253661593</v>
      </c>
      <c r="R111" s="62">
        <f>AVERAGE(N111/M111)*100</f>
        <v>66.883950090809748</v>
      </c>
      <c r="S111" s="78"/>
    </row>
    <row r="112" spans="1:19" s="72" customFormat="1" ht="25.5" x14ac:dyDescent="0.2">
      <c r="A112" s="256"/>
      <c r="B112" s="256"/>
      <c r="C112" s="256"/>
      <c r="D112" s="256"/>
      <c r="E112" s="256"/>
      <c r="F112" s="256"/>
      <c r="G112" s="256"/>
      <c r="H112" s="70">
        <v>41</v>
      </c>
      <c r="I112" s="40" t="s">
        <v>101</v>
      </c>
      <c r="J112" s="257">
        <f>SUM(J113:J114)</f>
        <v>539275</v>
      </c>
      <c r="K112" s="257">
        <f>SUM(K113:K114)</f>
        <v>578750</v>
      </c>
      <c r="L112" s="257">
        <f>SUM(L113:L114)</f>
        <v>330000</v>
      </c>
      <c r="M112" s="247">
        <v>1400000</v>
      </c>
      <c r="N112" s="257">
        <v>1370000</v>
      </c>
      <c r="O112" s="271">
        <f t="shared" si="9"/>
        <v>107.32001298039033</v>
      </c>
      <c r="P112" s="271">
        <f>AVERAGE(L112/K112)*100</f>
        <v>57.019438444924411</v>
      </c>
      <c r="Q112" s="274">
        <f>AVERAGE(M112/L112)*100</f>
        <v>424.24242424242425</v>
      </c>
      <c r="R112" s="274">
        <f>AVERAGE(N112/M112)*100</f>
        <v>97.857142857142847</v>
      </c>
    </row>
    <row r="113" spans="1:19" s="67" customFormat="1" ht="15" customHeight="1" x14ac:dyDescent="0.2">
      <c r="A113" s="252" t="s">
        <v>49</v>
      </c>
      <c r="B113" s="252"/>
      <c r="C113" s="26"/>
      <c r="D113" s="252"/>
      <c r="E113" s="252"/>
      <c r="F113" s="252" t="s">
        <v>68</v>
      </c>
      <c r="G113" s="252"/>
      <c r="H113" s="64">
        <v>411</v>
      </c>
      <c r="I113" s="27" t="s">
        <v>102</v>
      </c>
      <c r="J113" s="275">
        <v>34975</v>
      </c>
      <c r="K113" s="107">
        <v>330000</v>
      </c>
      <c r="L113" s="253">
        <v>330000</v>
      </c>
      <c r="M113" s="247"/>
      <c r="N113" s="253"/>
      <c r="O113" s="272">
        <f>AVERAGE(K113/J113)*100</f>
        <v>943.531093638313</v>
      </c>
      <c r="P113" s="271">
        <f t="shared" ref="P113:P122" si="14">AVERAGE(L113/K113)*100</f>
        <v>100</v>
      </c>
      <c r="Q113" s="281"/>
      <c r="R113" s="281"/>
    </row>
    <row r="114" spans="1:19" s="67" customFormat="1" ht="15" customHeight="1" x14ac:dyDescent="0.2">
      <c r="A114" s="252" t="s">
        <v>49</v>
      </c>
      <c r="B114" s="252"/>
      <c r="C114" s="26"/>
      <c r="D114" s="252"/>
      <c r="E114" s="252"/>
      <c r="F114" s="252"/>
      <c r="G114" s="252"/>
      <c r="H114" s="64">
        <v>412</v>
      </c>
      <c r="I114" s="27" t="s">
        <v>103</v>
      </c>
      <c r="J114" s="275">
        <v>504300</v>
      </c>
      <c r="K114" s="107">
        <v>248750</v>
      </c>
      <c r="L114" s="253">
        <v>0</v>
      </c>
      <c r="M114" s="247"/>
      <c r="N114" s="253"/>
      <c r="O114" s="272">
        <f t="shared" ref="O114:O122" si="15">AVERAGE(K114/J114)*100</f>
        <v>49.325798136030144</v>
      </c>
      <c r="P114" s="271">
        <f t="shared" si="14"/>
        <v>0</v>
      </c>
      <c r="Q114" s="281"/>
      <c r="R114" s="281"/>
    </row>
    <row r="115" spans="1:19" s="72" customFormat="1" ht="25.5" x14ac:dyDescent="0.2">
      <c r="A115" s="256"/>
      <c r="B115" s="256"/>
      <c r="C115" s="39"/>
      <c r="D115" s="256"/>
      <c r="E115" s="256"/>
      <c r="F115" s="256"/>
      <c r="G115" s="256"/>
      <c r="H115" s="70">
        <v>42</v>
      </c>
      <c r="I115" s="40" t="s">
        <v>104</v>
      </c>
      <c r="J115" s="257">
        <f>SUM(J116:J120)</f>
        <v>3285198.97</v>
      </c>
      <c r="K115" s="257">
        <f>SUM(K116:K120)</f>
        <v>22150250</v>
      </c>
      <c r="L115" s="257">
        <f>SUM(L116:L120)</f>
        <v>20216580</v>
      </c>
      <c r="M115" s="247">
        <v>8805480</v>
      </c>
      <c r="N115" s="257">
        <v>5356480</v>
      </c>
      <c r="O115" s="271">
        <f t="shared" si="15"/>
        <v>674.24378864942844</v>
      </c>
      <c r="P115" s="271">
        <f t="shared" si="14"/>
        <v>91.270211397162555</v>
      </c>
      <c r="Q115" s="274">
        <f>AVERAGE(M115/L115)*100</f>
        <v>43.555734946266881</v>
      </c>
      <c r="R115" s="274">
        <f>AVERAGE(N115/M115)*100</f>
        <v>60.831209655805253</v>
      </c>
    </row>
    <row r="116" spans="1:19" s="67" customFormat="1" x14ac:dyDescent="0.2">
      <c r="A116" s="26">
        <v>1</v>
      </c>
      <c r="B116" s="252"/>
      <c r="C116" s="26">
        <v>3</v>
      </c>
      <c r="D116" s="26">
        <v>4</v>
      </c>
      <c r="E116" s="252"/>
      <c r="F116" s="252" t="s">
        <v>68</v>
      </c>
      <c r="G116" s="26">
        <v>7</v>
      </c>
      <c r="H116" s="64">
        <v>421</v>
      </c>
      <c r="I116" s="27" t="s">
        <v>105</v>
      </c>
      <c r="J116" s="275">
        <v>2638701.2200000002</v>
      </c>
      <c r="K116" s="107">
        <v>20651250</v>
      </c>
      <c r="L116" s="253">
        <v>19075000</v>
      </c>
      <c r="M116" s="247"/>
      <c r="N116" s="253"/>
      <c r="O116" s="272">
        <f t="shared" si="15"/>
        <v>782.62934217311647</v>
      </c>
      <c r="P116" s="271">
        <f t="shared" si="14"/>
        <v>92.36729011561043</v>
      </c>
      <c r="Q116" s="281"/>
      <c r="R116" s="281"/>
    </row>
    <row r="117" spans="1:19" s="67" customFormat="1" x14ac:dyDescent="0.2">
      <c r="A117" s="252" t="s">
        <v>49</v>
      </c>
      <c r="B117" s="252"/>
      <c r="C117" s="252"/>
      <c r="D117" s="26">
        <v>4</v>
      </c>
      <c r="E117" s="252"/>
      <c r="F117" s="252"/>
      <c r="G117" s="252"/>
      <c r="H117" s="64">
        <v>422</v>
      </c>
      <c r="I117" s="27" t="s">
        <v>106</v>
      </c>
      <c r="J117" s="275">
        <v>321266.53000000003</v>
      </c>
      <c r="K117" s="107">
        <v>395000</v>
      </c>
      <c r="L117" s="253">
        <v>495000</v>
      </c>
      <c r="M117" s="247"/>
      <c r="N117" s="253"/>
      <c r="O117" s="272">
        <f t="shared" si="15"/>
        <v>122.95087197536574</v>
      </c>
      <c r="P117" s="271">
        <f t="shared" si="14"/>
        <v>125.31645569620254</v>
      </c>
      <c r="Q117" s="281"/>
      <c r="R117" s="281"/>
    </row>
    <row r="118" spans="1:19" s="67" customFormat="1" x14ac:dyDescent="0.2">
      <c r="A118" s="252" t="s">
        <v>49</v>
      </c>
      <c r="B118" s="252" t="s">
        <v>75</v>
      </c>
      <c r="C118" s="26"/>
      <c r="D118" s="252"/>
      <c r="E118" s="252"/>
      <c r="F118" s="252"/>
      <c r="G118" s="252"/>
      <c r="H118" s="64">
        <v>423</v>
      </c>
      <c r="I118" s="27" t="s">
        <v>107</v>
      </c>
      <c r="J118" s="275">
        <v>148700</v>
      </c>
      <c r="K118" s="107">
        <v>180000</v>
      </c>
      <c r="L118" s="253">
        <v>0</v>
      </c>
      <c r="M118" s="247"/>
      <c r="N118" s="253"/>
      <c r="O118" s="272">
        <f t="shared" si="15"/>
        <v>121.049092131809</v>
      </c>
      <c r="P118" s="271">
        <f t="shared" si="14"/>
        <v>0</v>
      </c>
      <c r="Q118" s="281"/>
      <c r="R118" s="281"/>
    </row>
    <row r="119" spans="1:19" s="72" customFormat="1" ht="25.5" x14ac:dyDescent="0.2">
      <c r="A119" s="39"/>
      <c r="B119" s="256"/>
      <c r="C119" s="256" t="s">
        <v>60</v>
      </c>
      <c r="D119" s="39">
        <v>4</v>
      </c>
      <c r="E119" s="256"/>
      <c r="F119" s="256"/>
      <c r="G119" s="256"/>
      <c r="H119" s="70">
        <v>424</v>
      </c>
      <c r="I119" s="40" t="s">
        <v>108</v>
      </c>
      <c r="J119" s="279">
        <v>115156.22</v>
      </c>
      <c r="K119" s="108">
        <v>110000</v>
      </c>
      <c r="L119" s="257">
        <v>116580</v>
      </c>
      <c r="M119" s="247"/>
      <c r="N119" s="257"/>
      <c r="O119" s="272">
        <f t="shared" si="15"/>
        <v>95.522412944780584</v>
      </c>
      <c r="P119" s="271">
        <f t="shared" si="14"/>
        <v>105.98181818181817</v>
      </c>
      <c r="Q119" s="280"/>
      <c r="R119" s="280"/>
    </row>
    <row r="120" spans="1:19" s="67" customFormat="1" x14ac:dyDescent="0.2">
      <c r="A120" s="252" t="s">
        <v>49</v>
      </c>
      <c r="B120" s="252"/>
      <c r="C120" s="26"/>
      <c r="D120" s="252"/>
      <c r="E120" s="252"/>
      <c r="F120" s="252" t="s">
        <v>68</v>
      </c>
      <c r="G120" s="252"/>
      <c r="H120" s="64">
        <v>426</v>
      </c>
      <c r="I120" s="27" t="s">
        <v>109</v>
      </c>
      <c r="J120" s="275">
        <v>61375</v>
      </c>
      <c r="K120" s="107">
        <v>814000</v>
      </c>
      <c r="L120" s="253">
        <v>530000</v>
      </c>
      <c r="M120" s="247"/>
      <c r="N120" s="253"/>
      <c r="O120" s="272">
        <f t="shared" si="15"/>
        <v>1326.2729124236253</v>
      </c>
      <c r="P120" s="271">
        <f t="shared" si="14"/>
        <v>65.110565110565105</v>
      </c>
      <c r="Q120" s="281"/>
      <c r="R120" s="281"/>
    </row>
    <row r="121" spans="1:19" s="72" customFormat="1" ht="25.5" x14ac:dyDescent="0.2">
      <c r="A121" s="256"/>
      <c r="B121" s="256"/>
      <c r="C121" s="39"/>
      <c r="D121" s="256"/>
      <c r="E121" s="256"/>
      <c r="F121" s="256"/>
      <c r="G121" s="256"/>
      <c r="H121" s="70">
        <v>45</v>
      </c>
      <c r="I121" s="40" t="s">
        <v>110</v>
      </c>
      <c r="J121" s="257">
        <f t="shared" ref="J121:K121" si="16">SUM(J122)</f>
        <v>19875</v>
      </c>
      <c r="K121" s="257">
        <f t="shared" si="16"/>
        <v>1939750</v>
      </c>
      <c r="L121" s="257">
        <f>SUM(L122)</f>
        <v>1975000</v>
      </c>
      <c r="M121" s="247">
        <v>300000</v>
      </c>
      <c r="N121" s="257">
        <v>300000</v>
      </c>
      <c r="O121" s="271">
        <f t="shared" si="15"/>
        <v>9759.7484276729556</v>
      </c>
      <c r="P121" s="271">
        <f t="shared" si="14"/>
        <v>101.81724449026936</v>
      </c>
      <c r="Q121" s="274">
        <f>AVERAGE(M121/L121)*100</f>
        <v>15.18987341772152</v>
      </c>
      <c r="R121" s="274">
        <f>AVERAGE(N121/M121)*100</f>
        <v>100</v>
      </c>
    </row>
    <row r="122" spans="1:19" s="80" customFormat="1" ht="15" customHeight="1" x14ac:dyDescent="0.2">
      <c r="A122" s="282" t="s">
        <v>49</v>
      </c>
      <c r="B122" s="283"/>
      <c r="C122" s="283"/>
      <c r="D122" s="26">
        <v>4</v>
      </c>
      <c r="E122" s="283"/>
      <c r="F122" s="283"/>
      <c r="G122" s="283"/>
      <c r="H122" s="79">
        <v>451</v>
      </c>
      <c r="I122" s="284" t="s">
        <v>111</v>
      </c>
      <c r="J122" s="107">
        <v>19875</v>
      </c>
      <c r="K122" s="107">
        <v>1939750</v>
      </c>
      <c r="L122" s="253">
        <v>1975000</v>
      </c>
      <c r="M122" s="246"/>
      <c r="N122" s="285"/>
      <c r="O122" s="272">
        <f t="shared" si="15"/>
        <v>9759.7484276729556</v>
      </c>
      <c r="P122" s="271">
        <f t="shared" si="14"/>
        <v>101.81724449026936</v>
      </c>
      <c r="Q122" s="286"/>
      <c r="R122" s="286"/>
    </row>
    <row r="123" spans="1:19" x14ac:dyDescent="0.2">
      <c r="A123" s="287"/>
      <c r="B123" s="287"/>
      <c r="C123" s="287"/>
      <c r="D123" s="287"/>
      <c r="E123" s="287"/>
      <c r="F123" s="287"/>
      <c r="G123" s="287"/>
      <c r="H123" s="79"/>
      <c r="I123" s="284"/>
      <c r="J123" s="259"/>
      <c r="K123" s="259"/>
      <c r="L123" s="253"/>
      <c r="M123" s="246"/>
      <c r="N123" s="288"/>
      <c r="O123" s="272"/>
      <c r="P123" s="272"/>
      <c r="Q123" s="289"/>
      <c r="R123" s="289"/>
    </row>
    <row r="124" spans="1:19" s="80" customFormat="1" ht="15" customHeight="1" x14ac:dyDescent="0.2">
      <c r="A124" s="290"/>
      <c r="B124" s="290"/>
      <c r="C124" s="290"/>
      <c r="D124" s="290"/>
      <c r="E124" s="290"/>
      <c r="F124" s="290"/>
      <c r="G124" s="290"/>
      <c r="H124" s="81" t="s">
        <v>23</v>
      </c>
      <c r="I124" s="82"/>
      <c r="J124" s="291"/>
      <c r="K124" s="291"/>
      <c r="L124" s="292"/>
      <c r="M124" s="293"/>
      <c r="N124" s="293"/>
      <c r="O124" s="292"/>
      <c r="P124" s="292"/>
      <c r="Q124" s="292"/>
      <c r="R124" s="292"/>
    </row>
    <row r="125" spans="1:19" s="63" customFormat="1" ht="15" customHeight="1" x14ac:dyDescent="0.2">
      <c r="A125" s="58"/>
      <c r="B125" s="58"/>
      <c r="C125" s="58"/>
      <c r="D125" s="58"/>
      <c r="E125" s="58"/>
      <c r="F125" s="58"/>
      <c r="G125" s="58"/>
      <c r="H125" s="59">
        <v>8</v>
      </c>
      <c r="I125" s="60" t="s">
        <v>24</v>
      </c>
      <c r="J125" s="294">
        <v>0</v>
      </c>
      <c r="K125" s="295">
        <f>SUM(K126)</f>
        <v>8150000</v>
      </c>
      <c r="L125" s="295">
        <f>SUM(L126)</f>
        <v>7500000</v>
      </c>
      <c r="M125" s="295">
        <f t="shared" ref="M125:N125" si="17">SUM(M126)</f>
        <v>0</v>
      </c>
      <c r="N125" s="295">
        <f t="shared" si="17"/>
        <v>0</v>
      </c>
      <c r="O125" s="62">
        <v>0</v>
      </c>
      <c r="P125" s="296">
        <f t="shared" ref="P125:P127" si="18">AVERAGE(L125/K125)*100</f>
        <v>92.024539877300612</v>
      </c>
      <c r="Q125" s="62">
        <f>AVERAGE(M125/L125)*100</f>
        <v>0</v>
      </c>
      <c r="R125" s="62">
        <v>0</v>
      </c>
    </row>
    <row r="126" spans="1:19" s="67" customFormat="1" x14ac:dyDescent="0.2">
      <c r="A126" s="252"/>
      <c r="B126" s="252"/>
      <c r="C126" s="252"/>
      <c r="D126" s="252"/>
      <c r="E126" s="252"/>
      <c r="F126" s="252"/>
      <c r="G126" s="26">
        <v>7</v>
      </c>
      <c r="H126" s="64">
        <v>84</v>
      </c>
      <c r="I126" s="27" t="s">
        <v>112</v>
      </c>
      <c r="J126" s="297">
        <v>0</v>
      </c>
      <c r="K126" s="253">
        <f>SUM(K127)</f>
        <v>8150000</v>
      </c>
      <c r="L126" s="253">
        <f>SUM(L127)</f>
        <v>7500000</v>
      </c>
      <c r="M126" s="247">
        <v>0</v>
      </c>
      <c r="N126" s="253">
        <v>0</v>
      </c>
      <c r="O126" s="272">
        <v>0</v>
      </c>
      <c r="P126" s="271">
        <f t="shared" si="18"/>
        <v>92.024539877300612</v>
      </c>
      <c r="Q126" s="274">
        <f>AVERAGE(M126/L126)*100</f>
        <v>0</v>
      </c>
      <c r="R126" s="274">
        <v>0</v>
      </c>
      <c r="S126" s="111"/>
    </row>
    <row r="127" spans="1:19" s="72" customFormat="1" ht="38.25" customHeight="1" x14ac:dyDescent="0.2">
      <c r="A127" s="256"/>
      <c r="B127" s="256"/>
      <c r="C127" s="256"/>
      <c r="D127" s="256"/>
      <c r="E127" s="256"/>
      <c r="F127" s="256"/>
      <c r="G127" s="39">
        <v>7</v>
      </c>
      <c r="H127" s="70">
        <v>842</v>
      </c>
      <c r="I127" s="40" t="s">
        <v>113</v>
      </c>
      <c r="J127" s="109">
        <v>0</v>
      </c>
      <c r="K127" s="257">
        <v>8150000</v>
      </c>
      <c r="L127" s="257">
        <v>7500000</v>
      </c>
      <c r="M127" s="247"/>
      <c r="N127" s="257"/>
      <c r="O127" s="271">
        <v>0</v>
      </c>
      <c r="P127" s="271">
        <f t="shared" si="18"/>
        <v>92.024539877300612</v>
      </c>
      <c r="Q127" s="280"/>
      <c r="R127" s="280"/>
      <c r="S127" s="112"/>
    </row>
    <row r="128" spans="1:19" s="75" customFormat="1" ht="15" customHeight="1" x14ac:dyDescent="0.2">
      <c r="A128" s="298"/>
      <c r="B128" s="298"/>
      <c r="C128" s="298"/>
      <c r="D128" s="298"/>
      <c r="E128" s="298"/>
      <c r="F128" s="298"/>
      <c r="G128" s="299"/>
      <c r="H128" s="74"/>
      <c r="I128" s="300"/>
      <c r="J128" s="301"/>
      <c r="K128" s="302"/>
      <c r="L128" s="302"/>
      <c r="M128" s="303"/>
      <c r="N128" s="302"/>
      <c r="O128" s="304"/>
      <c r="P128" s="305"/>
      <c r="Q128" s="305"/>
      <c r="R128" s="305"/>
      <c r="S128" s="99"/>
    </row>
    <row r="129" spans="1:19" s="63" customFormat="1" ht="15" customHeight="1" x14ac:dyDescent="0.2">
      <c r="A129" s="58"/>
      <c r="B129" s="58"/>
      <c r="C129" s="58"/>
      <c r="D129" s="58"/>
      <c r="E129" s="58"/>
      <c r="F129" s="58"/>
      <c r="G129" s="58"/>
      <c r="H129" s="59">
        <v>5</v>
      </c>
      <c r="I129" s="60" t="s">
        <v>25</v>
      </c>
      <c r="J129" s="306">
        <v>0</v>
      </c>
      <c r="K129" s="306">
        <v>0</v>
      </c>
      <c r="L129" s="306">
        <f>SUM(L130)</f>
        <v>0</v>
      </c>
      <c r="M129" s="306">
        <f t="shared" ref="M129:N129" si="19">SUM(M130)</f>
        <v>0</v>
      </c>
      <c r="N129" s="306">
        <f t="shared" si="19"/>
        <v>1500000</v>
      </c>
      <c r="O129" s="62">
        <v>0</v>
      </c>
      <c r="P129" s="62">
        <v>0</v>
      </c>
      <c r="Q129" s="62">
        <v>0</v>
      </c>
      <c r="R129" s="62">
        <v>0</v>
      </c>
    </row>
    <row r="130" spans="1:19" s="72" customFormat="1" ht="24.75" customHeight="1" x14ac:dyDescent="0.2">
      <c r="A130" s="39"/>
      <c r="B130" s="256"/>
      <c r="C130" s="256"/>
      <c r="D130" s="256"/>
      <c r="E130" s="256"/>
      <c r="F130" s="256"/>
      <c r="G130" s="256"/>
      <c r="H130" s="70">
        <v>54</v>
      </c>
      <c r="I130" s="40" t="s">
        <v>114</v>
      </c>
      <c r="J130" s="257">
        <v>0</v>
      </c>
      <c r="K130" s="257">
        <v>0</v>
      </c>
      <c r="L130" s="257">
        <f>SUM(L131)</f>
        <v>0</v>
      </c>
      <c r="M130" s="247">
        <v>0</v>
      </c>
      <c r="N130" s="257">
        <v>1500000</v>
      </c>
      <c r="O130" s="271">
        <v>0</v>
      </c>
      <c r="P130" s="280">
        <v>0</v>
      </c>
      <c r="Q130" s="274">
        <v>0</v>
      </c>
      <c r="R130" s="274">
        <v>0</v>
      </c>
      <c r="S130" s="98"/>
    </row>
    <row r="131" spans="1:19" s="72" customFormat="1" ht="38.25" x14ac:dyDescent="0.2">
      <c r="A131" s="39"/>
      <c r="B131" s="256"/>
      <c r="C131" s="256"/>
      <c r="D131" s="256"/>
      <c r="E131" s="256"/>
      <c r="F131" s="256"/>
      <c r="G131" s="256"/>
      <c r="H131" s="70">
        <v>542</v>
      </c>
      <c r="I131" s="40" t="s">
        <v>605</v>
      </c>
      <c r="J131" s="257">
        <v>0</v>
      </c>
      <c r="K131" s="257">
        <v>0</v>
      </c>
      <c r="L131" s="257">
        <v>0</v>
      </c>
      <c r="M131" s="247"/>
      <c r="N131" s="257"/>
      <c r="O131" s="271">
        <v>0</v>
      </c>
      <c r="P131" s="280">
        <v>0</v>
      </c>
      <c r="Q131" s="280"/>
      <c r="R131" s="280"/>
      <c r="S131" s="98"/>
    </row>
    <row r="132" spans="1:19" ht="18.75" customHeight="1" x14ac:dyDescent="0.2">
      <c r="A132" s="287"/>
      <c r="B132" s="287"/>
      <c r="C132" s="287"/>
      <c r="D132" s="287"/>
      <c r="E132" s="287"/>
      <c r="F132" s="287"/>
      <c r="G132" s="287"/>
      <c r="H132" s="83"/>
      <c r="I132" s="31"/>
      <c r="J132" s="32"/>
      <c r="K132" s="32"/>
      <c r="L132" s="31"/>
      <c r="M132" s="33"/>
      <c r="N132" s="31"/>
      <c r="O132" s="289"/>
      <c r="P132" s="33"/>
      <c r="Q132" s="33"/>
      <c r="R132" s="33"/>
    </row>
    <row r="133" spans="1:19" s="80" customFormat="1" ht="15" customHeight="1" x14ac:dyDescent="0.2">
      <c r="A133" s="290"/>
      <c r="B133" s="290"/>
      <c r="C133" s="290"/>
      <c r="D133" s="290"/>
      <c r="E133" s="290"/>
      <c r="F133" s="290"/>
      <c r="G133" s="290"/>
      <c r="H133" s="81" t="s">
        <v>27</v>
      </c>
      <c r="I133" s="82"/>
      <c r="J133" s="24"/>
      <c r="K133" s="24"/>
      <c r="L133" s="84"/>
      <c r="M133" s="84"/>
      <c r="N133" s="84"/>
      <c r="O133" s="84"/>
      <c r="P133" s="84"/>
      <c r="Q133" s="84"/>
      <c r="R133" s="84"/>
    </row>
    <row r="134" spans="1:19" s="63" customFormat="1" ht="15" customHeight="1" x14ac:dyDescent="0.2">
      <c r="A134" s="58"/>
      <c r="B134" s="58"/>
      <c r="C134" s="58"/>
      <c r="D134" s="58"/>
      <c r="E134" s="58"/>
      <c r="F134" s="58"/>
      <c r="G134" s="58"/>
      <c r="H134" s="59">
        <v>9</v>
      </c>
      <c r="I134" s="60" t="s">
        <v>115</v>
      </c>
      <c r="J134" s="307">
        <v>-2669773.2000000002</v>
      </c>
      <c r="K134" s="61">
        <v>5682131</v>
      </c>
      <c r="L134" s="318">
        <v>4917673</v>
      </c>
      <c r="M134" s="306">
        <f t="shared" ref="M134:N134" si="20">SUM(M135)</f>
        <v>1272100</v>
      </c>
      <c r="N134" s="306">
        <f t="shared" si="20"/>
        <v>191550</v>
      </c>
      <c r="O134" s="308">
        <f t="shared" ref="O134:P136" si="21">AVERAGE(K134/J134)*100</f>
        <v>-212.8319738920145</v>
      </c>
      <c r="P134" s="308">
        <f>AVERAGE(L134/K134)*100</f>
        <v>86.546279908013375</v>
      </c>
      <c r="Q134" s="309">
        <f>AVERAGE(M134/L134)*100</f>
        <v>25.867925744554388</v>
      </c>
      <c r="R134" s="62">
        <v>0</v>
      </c>
    </row>
    <row r="135" spans="1:19" s="67" customFormat="1" x14ac:dyDescent="0.2">
      <c r="A135" s="252"/>
      <c r="B135" s="252"/>
      <c r="C135" s="252"/>
      <c r="D135" s="252"/>
      <c r="E135" s="252"/>
      <c r="F135" s="252"/>
      <c r="G135" s="252"/>
      <c r="H135" s="64">
        <v>92</v>
      </c>
      <c r="I135" s="27" t="s">
        <v>116</v>
      </c>
      <c r="J135" s="107">
        <v>-2669773.2000000002</v>
      </c>
      <c r="K135" s="95">
        <v>5682131</v>
      </c>
      <c r="L135" s="253">
        <v>4917673</v>
      </c>
      <c r="M135" s="249">
        <v>1272100</v>
      </c>
      <c r="N135" s="249">
        <v>191550</v>
      </c>
      <c r="O135" s="272">
        <f t="shared" si="21"/>
        <v>-212.8319738920145</v>
      </c>
      <c r="P135" s="272">
        <f>AVERAGE(L135/K135)*100</f>
        <v>86.546279908013375</v>
      </c>
      <c r="Q135" s="274">
        <f>AVERAGE(M135/L135)*100</f>
        <v>25.867925744554388</v>
      </c>
      <c r="R135" s="274">
        <f>AVERAGE(N135/M135)*100</f>
        <v>15.057778476534864</v>
      </c>
      <c r="S135" s="97"/>
    </row>
    <row r="136" spans="1:19" s="67" customFormat="1" x14ac:dyDescent="0.2">
      <c r="A136" s="252"/>
      <c r="B136" s="252"/>
      <c r="C136" s="252"/>
      <c r="D136" s="252"/>
      <c r="E136" s="252"/>
      <c r="F136" s="252"/>
      <c r="G136" s="252"/>
      <c r="H136" s="64">
        <v>922</v>
      </c>
      <c r="I136" s="27" t="s">
        <v>117</v>
      </c>
      <c r="J136" s="107">
        <v>-2669773.2000000002</v>
      </c>
      <c r="K136" s="107">
        <v>5682131</v>
      </c>
      <c r="L136" s="253">
        <v>4917673</v>
      </c>
      <c r="M136" s="247"/>
      <c r="N136" s="253"/>
      <c r="O136" s="272">
        <f t="shared" si="21"/>
        <v>-212.8319738920145</v>
      </c>
      <c r="P136" s="272">
        <f t="shared" si="21"/>
        <v>86.546279908013375</v>
      </c>
      <c r="Q136" s="281"/>
      <c r="R136" s="281"/>
      <c r="S136" s="97"/>
    </row>
    <row r="137" spans="1:19" s="85" customFormat="1" x14ac:dyDescent="0.2">
      <c r="A137" s="319"/>
      <c r="B137" s="319"/>
      <c r="C137" s="319"/>
      <c r="D137" s="319"/>
      <c r="E137" s="319"/>
      <c r="F137" s="319"/>
      <c r="G137" s="319"/>
      <c r="H137" s="320"/>
      <c r="I137" s="100"/>
      <c r="J137" s="110"/>
      <c r="K137" s="110"/>
      <c r="L137" s="232"/>
      <c r="M137" s="105"/>
      <c r="N137" s="106"/>
      <c r="O137" s="104"/>
      <c r="P137" s="104"/>
      <c r="Q137" s="104"/>
      <c r="R137" s="104"/>
      <c r="S137" s="100"/>
    </row>
    <row r="138" spans="1:19" s="77" customFormat="1" x14ac:dyDescent="0.2">
      <c r="A138" s="321"/>
      <c r="B138" s="321"/>
      <c r="C138" s="321"/>
      <c r="D138" s="321"/>
      <c r="E138" s="321"/>
      <c r="F138" s="321"/>
      <c r="G138" s="322"/>
      <c r="H138" s="323"/>
      <c r="I138" s="103"/>
      <c r="J138" s="101"/>
      <c r="K138" s="101"/>
      <c r="L138" s="101"/>
      <c r="M138" s="102"/>
      <c r="N138" s="103"/>
      <c r="O138" s="103"/>
      <c r="P138" s="103"/>
      <c r="Q138" s="103"/>
      <c r="R138" s="103"/>
      <c r="S138" s="103"/>
    </row>
    <row r="139" spans="1:19" ht="12.75" customHeight="1" x14ac:dyDescent="0.2">
      <c r="E139" s="86"/>
      <c r="F139" s="86"/>
      <c r="G139" s="86" t="s">
        <v>34</v>
      </c>
      <c r="H139" s="86"/>
      <c r="I139" s="86"/>
    </row>
    <row r="140" spans="1:19" x14ac:dyDescent="0.2">
      <c r="B140" s="87"/>
      <c r="C140" s="87"/>
      <c r="D140" s="87"/>
      <c r="E140" s="87"/>
      <c r="F140" s="87"/>
      <c r="G140" s="88">
        <v>1</v>
      </c>
      <c r="H140" s="12" t="s">
        <v>118</v>
      </c>
      <c r="I140" s="89"/>
      <c r="M140"/>
    </row>
    <row r="141" spans="1:19" x14ac:dyDescent="0.2">
      <c r="B141" s="87"/>
      <c r="C141" s="87"/>
      <c r="D141" s="87"/>
      <c r="E141" s="87"/>
      <c r="F141" s="87"/>
      <c r="G141" s="88">
        <v>2</v>
      </c>
      <c r="H141" s="12" t="s">
        <v>119</v>
      </c>
      <c r="I141" s="89"/>
    </row>
    <row r="142" spans="1:19" x14ac:dyDescent="0.2">
      <c r="B142" s="87"/>
      <c r="C142" s="87"/>
      <c r="D142" s="87"/>
      <c r="E142" s="87"/>
      <c r="F142" s="87"/>
      <c r="G142" s="88">
        <v>3</v>
      </c>
      <c r="H142" s="12" t="s">
        <v>120</v>
      </c>
      <c r="I142" s="89"/>
    </row>
    <row r="143" spans="1:19" x14ac:dyDescent="0.2">
      <c r="B143" s="87"/>
      <c r="C143" s="87"/>
      <c r="D143" s="87"/>
      <c r="E143" s="87"/>
      <c r="F143" s="87"/>
      <c r="G143" s="88">
        <v>4</v>
      </c>
      <c r="H143" s="12" t="s">
        <v>121</v>
      </c>
      <c r="I143" s="89"/>
    </row>
    <row r="144" spans="1:19" x14ac:dyDescent="0.2">
      <c r="B144" s="87"/>
      <c r="C144" s="87"/>
      <c r="D144" s="87"/>
      <c r="E144" s="87"/>
      <c r="F144" s="87"/>
      <c r="G144" s="88">
        <v>5</v>
      </c>
      <c r="H144" s="12" t="s">
        <v>122</v>
      </c>
      <c r="I144" s="89"/>
    </row>
    <row r="145" spans="1:13" x14ac:dyDescent="0.2">
      <c r="B145" s="87"/>
      <c r="C145" s="87"/>
      <c r="D145" s="87"/>
      <c r="E145" s="87"/>
      <c r="F145" s="87"/>
      <c r="G145" s="88">
        <v>6</v>
      </c>
      <c r="H145" s="12" t="s">
        <v>123</v>
      </c>
      <c r="I145" s="89"/>
    </row>
    <row r="146" spans="1:13" x14ac:dyDescent="0.2">
      <c r="B146" s="87"/>
      <c r="C146" s="87"/>
      <c r="D146" s="87"/>
      <c r="E146" s="87"/>
      <c r="F146" s="87"/>
      <c r="G146" s="88">
        <v>7</v>
      </c>
      <c r="H146" s="12" t="s">
        <v>124</v>
      </c>
      <c r="I146" s="89"/>
    </row>
    <row r="147" spans="1:13" s="94" customFormat="1" ht="17.25" customHeight="1" x14ac:dyDescent="0.2">
      <c r="A147" s="90"/>
      <c r="B147" s="91"/>
      <c r="C147" s="91"/>
      <c r="D147" s="91"/>
      <c r="E147" s="91"/>
      <c r="F147" s="91"/>
      <c r="G147" s="328" t="s">
        <v>19</v>
      </c>
      <c r="H147" s="328"/>
      <c r="I147" s="328"/>
      <c r="J147" s="92"/>
      <c r="K147" s="92"/>
      <c r="L147" s="92"/>
      <c r="M147" s="93"/>
    </row>
    <row r="148" spans="1:13" x14ac:dyDescent="0.2">
      <c r="H148" s="1"/>
      <c r="I148" s="1"/>
    </row>
  </sheetData>
  <mergeCells count="12">
    <mergeCell ref="H36:M36"/>
    <mergeCell ref="H21:I21"/>
    <mergeCell ref="H3:R3"/>
    <mergeCell ref="H5:R5"/>
    <mergeCell ref="H7:R7"/>
    <mergeCell ref="H9:R9"/>
    <mergeCell ref="H18:I18"/>
    <mergeCell ref="H40:P40"/>
    <mergeCell ref="H42:P42"/>
    <mergeCell ref="K43:L43"/>
    <mergeCell ref="A45:G45"/>
    <mergeCell ref="G147:I147"/>
  </mergeCells>
  <phoneticPr fontId="13" type="noConversion"/>
  <pageMargins left="0.19685039370078741" right="0.19685039370078741" top="0.11811023622047245" bottom="0.11811023622047245" header="0.51181102362204722" footer="0.51181102362204722"/>
  <pageSetup paperSize="9" scale="77" fitToHeight="0" orientation="landscape" r:id="rId1"/>
  <headerFooter alignWithMargins="0">
    <oddFooter>&amp;R&amp;P</oddFooter>
  </headerFooter>
  <rowBreaks count="3" manualBreakCount="3">
    <brk id="38" max="17" man="1"/>
    <brk id="83" max="17" man="1"/>
    <brk id="123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2"/>
  <sheetViews>
    <sheetView tabSelected="1" topLeftCell="A586" zoomScale="110" zoomScaleNormal="110" zoomScaleSheetLayoutView="100" workbookViewId="0">
      <selection activeCell="I620" sqref="I620:J620"/>
    </sheetView>
  </sheetViews>
  <sheetFormatPr defaultRowHeight="12.75" x14ac:dyDescent="0.2"/>
  <cols>
    <col min="1" max="7" width="2" style="117" customWidth="1"/>
    <col min="8" max="8" width="10.85546875" style="117" customWidth="1"/>
    <col min="9" max="9" width="10" style="8" customWidth="1"/>
    <col min="10" max="10" width="75.42578125" style="8" customWidth="1"/>
    <col min="11" max="11" width="11.7109375" style="10" customWidth="1"/>
    <col min="12" max="13" width="11.7109375" style="8" customWidth="1"/>
    <col min="14" max="14" width="7.7109375" style="8" customWidth="1"/>
    <col min="15" max="15" width="7.7109375" style="120" customWidth="1"/>
    <col min="16" max="16" width="9.140625" style="116"/>
    <col min="17" max="16384" width="9.140625" style="8"/>
  </cols>
  <sheetData>
    <row r="1" spans="1:16" s="12" customFormat="1" x14ac:dyDescent="0.2">
      <c r="A1" s="113"/>
      <c r="B1" s="113"/>
      <c r="C1" s="113"/>
      <c r="D1" s="113"/>
      <c r="E1" s="113"/>
      <c r="F1" s="113"/>
      <c r="G1" s="113"/>
      <c r="H1" s="113"/>
      <c r="K1" s="114"/>
      <c r="O1" s="115"/>
      <c r="P1" s="116"/>
    </row>
    <row r="2" spans="1:16" s="12" customFormat="1" ht="12.75" customHeight="1" x14ac:dyDescent="0.2">
      <c r="A2" s="333" t="s">
        <v>131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116"/>
    </row>
    <row r="3" spans="1:16" ht="33" customHeight="1" x14ac:dyDescent="0.2">
      <c r="C3" s="325" t="s">
        <v>634</v>
      </c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</row>
    <row r="4" spans="1:16" ht="15" x14ac:dyDescent="0.2">
      <c r="C4" s="118"/>
      <c r="D4" s="119"/>
      <c r="E4" s="119"/>
      <c r="F4" s="119"/>
      <c r="G4" s="119"/>
      <c r="H4" s="119"/>
      <c r="I4" s="119"/>
      <c r="J4" s="119"/>
    </row>
    <row r="5" spans="1:16" s="6" customFormat="1" ht="21" customHeight="1" x14ac:dyDescent="0.4">
      <c r="A5" s="121"/>
      <c r="B5" s="121"/>
      <c r="D5" s="121"/>
      <c r="E5" s="121"/>
      <c r="F5" s="121"/>
      <c r="G5" s="121"/>
      <c r="H5" s="121"/>
      <c r="I5" s="13" t="s">
        <v>132</v>
      </c>
      <c r="K5" s="122"/>
      <c r="O5" s="123"/>
      <c r="P5" s="124"/>
    </row>
    <row r="6" spans="1:16" x14ac:dyDescent="0.2">
      <c r="J6" s="117"/>
    </row>
    <row r="7" spans="1:16" ht="22.5" x14ac:dyDescent="0.2">
      <c r="A7" s="336" t="s">
        <v>133</v>
      </c>
      <c r="B7" s="337"/>
      <c r="C7" s="337"/>
      <c r="D7" s="337"/>
      <c r="E7" s="337"/>
      <c r="F7" s="337"/>
      <c r="G7" s="338"/>
      <c r="H7" s="125" t="s">
        <v>133</v>
      </c>
      <c r="I7" s="198" t="s">
        <v>134</v>
      </c>
      <c r="J7" s="126"/>
      <c r="K7" s="126" t="s">
        <v>3</v>
      </c>
      <c r="L7" s="126" t="s">
        <v>4</v>
      </c>
      <c r="M7" s="126" t="s">
        <v>4</v>
      </c>
      <c r="N7" s="126" t="s">
        <v>5</v>
      </c>
      <c r="O7" s="127" t="s">
        <v>5</v>
      </c>
    </row>
    <row r="8" spans="1:16" ht="15.75" customHeight="1" x14ac:dyDescent="0.2">
      <c r="A8" s="336" t="s">
        <v>135</v>
      </c>
      <c r="B8" s="337"/>
      <c r="C8" s="337"/>
      <c r="D8" s="337"/>
      <c r="E8" s="337"/>
      <c r="F8" s="337"/>
      <c r="G8" s="338"/>
      <c r="H8" s="339" t="s">
        <v>136</v>
      </c>
      <c r="I8" s="197" t="s">
        <v>137</v>
      </c>
      <c r="J8" s="126"/>
      <c r="K8" s="128" t="s">
        <v>8</v>
      </c>
      <c r="L8" s="129" t="s">
        <v>9</v>
      </c>
      <c r="M8" s="129" t="s">
        <v>127</v>
      </c>
      <c r="N8" s="130" t="s">
        <v>37</v>
      </c>
      <c r="O8" s="131" t="s">
        <v>128</v>
      </c>
    </row>
    <row r="9" spans="1:16" ht="24" customHeight="1" x14ac:dyDescent="0.2">
      <c r="A9" s="222">
        <v>1</v>
      </c>
      <c r="B9" s="222" t="s">
        <v>75</v>
      </c>
      <c r="C9" s="222" t="s">
        <v>60</v>
      </c>
      <c r="D9" s="222" t="s">
        <v>78</v>
      </c>
      <c r="E9" s="222" t="s">
        <v>138</v>
      </c>
      <c r="F9" s="222" t="s">
        <v>68</v>
      </c>
      <c r="G9" s="222" t="s">
        <v>139</v>
      </c>
      <c r="H9" s="340"/>
      <c r="I9" s="132" t="s">
        <v>140</v>
      </c>
      <c r="J9" s="126" t="s">
        <v>141</v>
      </c>
      <c r="K9" s="133">
        <v>1</v>
      </c>
      <c r="L9" s="134">
        <v>2</v>
      </c>
      <c r="M9" s="134">
        <v>3</v>
      </c>
      <c r="N9" s="135" t="s">
        <v>12</v>
      </c>
      <c r="O9" s="135" t="s">
        <v>13</v>
      </c>
    </row>
    <row r="10" spans="1:16" x14ac:dyDescent="0.2">
      <c r="A10" s="137"/>
      <c r="B10" s="137"/>
      <c r="C10" s="137"/>
      <c r="D10" s="137"/>
      <c r="E10" s="137"/>
      <c r="F10" s="137"/>
      <c r="G10" s="137"/>
      <c r="H10" s="138"/>
      <c r="I10" s="138"/>
      <c r="J10" s="139"/>
      <c r="K10" s="139"/>
      <c r="L10" s="139"/>
      <c r="M10" s="139"/>
      <c r="N10" s="140"/>
      <c r="O10" s="141"/>
    </row>
    <row r="11" spans="1:16" s="63" customFormat="1" x14ac:dyDescent="0.2">
      <c r="A11" s="162"/>
      <c r="B11" s="162"/>
      <c r="C11" s="162"/>
      <c r="D11" s="162"/>
      <c r="E11" s="162"/>
      <c r="F11" s="162"/>
      <c r="G11" s="162"/>
      <c r="H11" s="163"/>
      <c r="I11" s="211" t="s">
        <v>142</v>
      </c>
      <c r="J11" s="164"/>
      <c r="K11" s="164">
        <f>SUM(K12+K33)</f>
        <v>1691200</v>
      </c>
      <c r="L11" s="164">
        <f>SUM(L12+L33)</f>
        <v>1891200</v>
      </c>
      <c r="M11" s="164">
        <f t="shared" ref="M11" si="0">SUM(M12+M33)</f>
        <v>1691200</v>
      </c>
      <c r="N11" s="212">
        <f>AVERAGE(L11/K11)*100</f>
        <v>111.8259224219489</v>
      </c>
      <c r="O11" s="213">
        <f>AVERAGE(M11/L11)*100</f>
        <v>89.424703891708972</v>
      </c>
      <c r="P11" s="142"/>
    </row>
    <row r="12" spans="1:16" s="63" customFormat="1" x14ac:dyDescent="0.2">
      <c r="A12" s="162"/>
      <c r="B12" s="162"/>
      <c r="C12" s="162"/>
      <c r="D12" s="162"/>
      <c r="E12" s="162"/>
      <c r="F12" s="162"/>
      <c r="G12" s="162"/>
      <c r="H12" s="163"/>
      <c r="I12" s="211" t="s">
        <v>143</v>
      </c>
      <c r="J12" s="164"/>
      <c r="K12" s="164">
        <f>SUM(K15+K22+K29)</f>
        <v>405200</v>
      </c>
      <c r="L12" s="164">
        <f>SUM(L15+L22+L29)</f>
        <v>605200</v>
      </c>
      <c r="M12" s="164">
        <f t="shared" ref="M12" si="1">SUM(M15+M22+M29)</f>
        <v>405200</v>
      </c>
      <c r="N12" s="212">
        <f t="shared" ref="N12:O17" si="2">AVERAGE(L12/K12)*100</f>
        <v>149.35834155972358</v>
      </c>
      <c r="O12" s="213">
        <f t="shared" si="2"/>
        <v>66.953073364177129</v>
      </c>
      <c r="P12" s="142"/>
    </row>
    <row r="13" spans="1:16" s="63" customFormat="1" x14ac:dyDescent="0.2">
      <c r="A13" s="162"/>
      <c r="B13" s="162"/>
      <c r="C13" s="162"/>
      <c r="D13" s="162"/>
      <c r="E13" s="162"/>
      <c r="F13" s="162"/>
      <c r="G13" s="162"/>
      <c r="H13" s="163" t="s">
        <v>144</v>
      </c>
      <c r="I13" s="211" t="s">
        <v>145</v>
      </c>
      <c r="J13" s="164"/>
      <c r="K13" s="164">
        <f>SUM(K16+K19+K30)</f>
        <v>309000</v>
      </c>
      <c r="L13" s="164">
        <f t="shared" ref="L13:M13" si="3">SUM(L16+L19+L30)</f>
        <v>509000</v>
      </c>
      <c r="M13" s="164">
        <f t="shared" si="3"/>
        <v>309000</v>
      </c>
      <c r="N13" s="212">
        <f t="shared" si="2"/>
        <v>164.72491909385113</v>
      </c>
      <c r="O13" s="213">
        <f t="shared" si="2"/>
        <v>60.707269155206291</v>
      </c>
      <c r="P13" s="142"/>
    </row>
    <row r="14" spans="1:16" s="67" customFormat="1" x14ac:dyDescent="0.2">
      <c r="A14" s="162"/>
      <c r="B14" s="162"/>
      <c r="C14" s="162"/>
      <c r="D14" s="162"/>
      <c r="E14" s="162"/>
      <c r="F14" s="162"/>
      <c r="G14" s="162"/>
      <c r="H14" s="163" t="s">
        <v>146</v>
      </c>
      <c r="I14" s="211" t="s">
        <v>147</v>
      </c>
      <c r="J14" s="164"/>
      <c r="K14" s="164">
        <f>SUM(K23+K26)</f>
        <v>96200</v>
      </c>
      <c r="L14" s="164">
        <f t="shared" ref="L14:M14" si="4">SUM(L23+L26)</f>
        <v>96200</v>
      </c>
      <c r="M14" s="164">
        <f t="shared" si="4"/>
        <v>96200</v>
      </c>
      <c r="N14" s="212">
        <f t="shared" si="2"/>
        <v>100</v>
      </c>
      <c r="O14" s="213">
        <f t="shared" si="2"/>
        <v>100</v>
      </c>
      <c r="P14" s="143"/>
    </row>
    <row r="15" spans="1:16" s="145" customFormat="1" ht="25.5" x14ac:dyDescent="0.2">
      <c r="A15" s="199">
        <v>1</v>
      </c>
      <c r="B15" s="199"/>
      <c r="C15" s="199"/>
      <c r="D15" s="199"/>
      <c r="E15" s="199" t="s">
        <v>148</v>
      </c>
      <c r="F15" s="199" t="s">
        <v>148</v>
      </c>
      <c r="G15" s="199" t="s">
        <v>148</v>
      </c>
      <c r="H15" s="200"/>
      <c r="I15" s="201" t="s">
        <v>149</v>
      </c>
      <c r="J15" s="202" t="s">
        <v>150</v>
      </c>
      <c r="K15" s="203">
        <f>SUM(K16+K19)</f>
        <v>309000</v>
      </c>
      <c r="L15" s="203">
        <f t="shared" ref="L15:M15" si="5">SUM(L16+L19)</f>
        <v>309000</v>
      </c>
      <c r="M15" s="203">
        <f t="shared" si="5"/>
        <v>309000</v>
      </c>
      <c r="N15" s="204">
        <f t="shared" si="2"/>
        <v>100</v>
      </c>
      <c r="O15" s="205">
        <f t="shared" si="2"/>
        <v>100</v>
      </c>
      <c r="P15" s="144"/>
    </row>
    <row r="16" spans="1:16" s="67" customFormat="1" x14ac:dyDescent="0.2">
      <c r="A16" s="146">
        <v>1</v>
      </c>
      <c r="B16" s="146"/>
      <c r="C16" s="146"/>
      <c r="D16" s="146"/>
      <c r="E16" s="146" t="s">
        <v>148</v>
      </c>
      <c r="F16" s="146" t="s">
        <v>148</v>
      </c>
      <c r="G16" s="146" t="s">
        <v>148</v>
      </c>
      <c r="H16" s="147" t="s">
        <v>151</v>
      </c>
      <c r="I16" s="147" t="s">
        <v>152</v>
      </c>
      <c r="J16" s="148" t="s">
        <v>153</v>
      </c>
      <c r="K16" s="149">
        <f>SUM(K17)</f>
        <v>250000</v>
      </c>
      <c r="L16" s="149">
        <f t="shared" ref="L16:M16" si="6">SUM(L17)</f>
        <v>250000</v>
      </c>
      <c r="M16" s="149">
        <f t="shared" si="6"/>
        <v>250000</v>
      </c>
      <c r="N16" s="150">
        <f t="shared" si="2"/>
        <v>100</v>
      </c>
      <c r="O16" s="151">
        <f t="shared" si="2"/>
        <v>100</v>
      </c>
      <c r="P16" s="143"/>
    </row>
    <row r="17" spans="1:16" s="67" customFormat="1" x14ac:dyDescent="0.2">
      <c r="A17" s="152"/>
      <c r="B17" s="152"/>
      <c r="C17" s="152"/>
      <c r="D17" s="152"/>
      <c r="E17" s="152" t="s">
        <v>154</v>
      </c>
      <c r="F17" s="152" t="s">
        <v>154</v>
      </c>
      <c r="G17" s="152" t="s">
        <v>154</v>
      </c>
      <c r="H17" s="153"/>
      <c r="I17" s="154">
        <v>32</v>
      </c>
      <c r="J17" s="154" t="s">
        <v>80</v>
      </c>
      <c r="K17" s="155">
        <f>SUM(K18)</f>
        <v>250000</v>
      </c>
      <c r="L17" s="228">
        <v>250000</v>
      </c>
      <c r="M17" s="228">
        <v>250000</v>
      </c>
      <c r="N17" s="156">
        <f t="shared" si="2"/>
        <v>100</v>
      </c>
      <c r="O17" s="157">
        <f t="shared" si="2"/>
        <v>100</v>
      </c>
      <c r="P17" s="143"/>
    </row>
    <row r="18" spans="1:16" s="67" customFormat="1" x14ac:dyDescent="0.2">
      <c r="A18" s="152">
        <v>1</v>
      </c>
      <c r="B18" s="152"/>
      <c r="C18" s="152"/>
      <c r="D18" s="152"/>
      <c r="E18" s="152" t="s">
        <v>154</v>
      </c>
      <c r="F18" s="152" t="s">
        <v>154</v>
      </c>
      <c r="G18" s="152" t="s">
        <v>154</v>
      </c>
      <c r="H18" s="153"/>
      <c r="I18" s="154">
        <v>329</v>
      </c>
      <c r="J18" s="158" t="s">
        <v>85</v>
      </c>
      <c r="K18" s="250">
        <v>250000</v>
      </c>
      <c r="L18" s="159"/>
      <c r="M18" s="159"/>
      <c r="N18" s="160"/>
      <c r="O18" s="160"/>
      <c r="P18" s="143"/>
    </row>
    <row r="19" spans="1:16" s="63" customFormat="1" x14ac:dyDescent="0.2">
      <c r="A19" s="146">
        <v>1</v>
      </c>
      <c r="B19" s="146"/>
      <c r="C19" s="146"/>
      <c r="D19" s="146"/>
      <c r="E19" s="146" t="s">
        <v>148</v>
      </c>
      <c r="F19" s="146" t="s">
        <v>148</v>
      </c>
      <c r="G19" s="146" t="s">
        <v>148</v>
      </c>
      <c r="H19" s="147" t="s">
        <v>151</v>
      </c>
      <c r="I19" s="147" t="s">
        <v>155</v>
      </c>
      <c r="J19" s="148" t="s">
        <v>156</v>
      </c>
      <c r="K19" s="149">
        <f>SUM(K20)</f>
        <v>59000</v>
      </c>
      <c r="L19" s="149">
        <f t="shared" ref="L19:M19" si="7">SUM(L20)</f>
        <v>59000</v>
      </c>
      <c r="M19" s="149">
        <f t="shared" si="7"/>
        <v>59000</v>
      </c>
      <c r="N19" s="150">
        <f>AVERAGE(L19/K19)*100</f>
        <v>100</v>
      </c>
      <c r="O19" s="151">
        <f>AVERAGE(M19/L19)*100</f>
        <v>100</v>
      </c>
      <c r="P19" s="142"/>
    </row>
    <row r="20" spans="1:16" s="67" customFormat="1" x14ac:dyDescent="0.2">
      <c r="A20" s="152"/>
      <c r="B20" s="152"/>
      <c r="C20" s="152"/>
      <c r="D20" s="152"/>
      <c r="E20" s="152" t="s">
        <v>154</v>
      </c>
      <c r="F20" s="152" t="s">
        <v>154</v>
      </c>
      <c r="G20" s="152" t="s">
        <v>154</v>
      </c>
      <c r="H20" s="161"/>
      <c r="I20" s="154">
        <v>32</v>
      </c>
      <c r="J20" s="154" t="s">
        <v>80</v>
      </c>
      <c r="K20" s="155">
        <f>SUM(K21)</f>
        <v>59000</v>
      </c>
      <c r="L20" s="228">
        <v>59000</v>
      </c>
      <c r="M20" s="228">
        <v>59000</v>
      </c>
      <c r="N20" s="156">
        <f>AVERAGE(L20/K20)*100</f>
        <v>100</v>
      </c>
      <c r="O20" s="157">
        <f>AVERAGE(M20/L20)*100</f>
        <v>100</v>
      </c>
      <c r="P20" s="143"/>
    </row>
    <row r="21" spans="1:16" s="67" customFormat="1" x14ac:dyDescent="0.2">
      <c r="A21" s="152">
        <v>1</v>
      </c>
      <c r="B21" s="152"/>
      <c r="C21" s="152"/>
      <c r="D21" s="152"/>
      <c r="E21" s="152" t="s">
        <v>154</v>
      </c>
      <c r="F21" s="152" t="s">
        <v>154</v>
      </c>
      <c r="G21" s="152" t="s">
        <v>154</v>
      </c>
      <c r="H21" s="153"/>
      <c r="I21" s="154">
        <v>329</v>
      </c>
      <c r="J21" s="158" t="s">
        <v>85</v>
      </c>
      <c r="K21" s="250">
        <v>59000</v>
      </c>
      <c r="L21" s="159"/>
      <c r="M21" s="159"/>
      <c r="N21" s="160"/>
      <c r="O21" s="160"/>
      <c r="P21" s="143"/>
    </row>
    <row r="22" spans="1:16" s="63" customFormat="1" ht="12.75" customHeight="1" x14ac:dyDescent="0.2">
      <c r="A22" s="206">
        <v>1</v>
      </c>
      <c r="B22" s="206"/>
      <c r="C22" s="206"/>
      <c r="D22" s="206"/>
      <c r="E22" s="206" t="s">
        <v>148</v>
      </c>
      <c r="F22" s="206" t="s">
        <v>148</v>
      </c>
      <c r="G22" s="206" t="s">
        <v>148</v>
      </c>
      <c r="H22" s="207"/>
      <c r="I22" s="208" t="s">
        <v>157</v>
      </c>
      <c r="J22" s="209" t="s">
        <v>158</v>
      </c>
      <c r="K22" s="210">
        <f>SUM(K23+K26)</f>
        <v>96200</v>
      </c>
      <c r="L22" s="210">
        <f t="shared" ref="L22:M22" si="8">SUM(L23+L26)</f>
        <v>96200</v>
      </c>
      <c r="M22" s="210">
        <f t="shared" si="8"/>
        <v>96200</v>
      </c>
      <c r="N22" s="204">
        <f t="shared" ref="N22:O24" si="9">AVERAGE(L22/K22)*100</f>
        <v>100</v>
      </c>
      <c r="O22" s="205">
        <f t="shared" si="9"/>
        <v>100</v>
      </c>
      <c r="P22" s="142"/>
    </row>
    <row r="23" spans="1:16" s="63" customFormat="1" x14ac:dyDescent="0.2">
      <c r="A23" s="146">
        <v>1</v>
      </c>
      <c r="B23" s="146"/>
      <c r="C23" s="146"/>
      <c r="D23" s="146"/>
      <c r="E23" s="146" t="s">
        <v>148</v>
      </c>
      <c r="F23" s="146" t="s">
        <v>148</v>
      </c>
      <c r="G23" s="146" t="s">
        <v>148</v>
      </c>
      <c r="H23" s="147" t="s">
        <v>159</v>
      </c>
      <c r="I23" s="147" t="s">
        <v>160</v>
      </c>
      <c r="J23" s="148" t="s">
        <v>161</v>
      </c>
      <c r="K23" s="149">
        <f>SUM(K24)</f>
        <v>91200</v>
      </c>
      <c r="L23" s="149">
        <f t="shared" ref="L23:M23" si="10">SUM(L24)</f>
        <v>91200</v>
      </c>
      <c r="M23" s="149">
        <f t="shared" si="10"/>
        <v>91200</v>
      </c>
      <c r="N23" s="150">
        <f t="shared" si="9"/>
        <v>100</v>
      </c>
      <c r="O23" s="151">
        <f t="shared" si="9"/>
        <v>100</v>
      </c>
      <c r="P23" s="142"/>
    </row>
    <row r="24" spans="1:16" s="67" customFormat="1" x14ac:dyDescent="0.2">
      <c r="A24" s="152"/>
      <c r="B24" s="152"/>
      <c r="C24" s="152"/>
      <c r="D24" s="152"/>
      <c r="E24" s="152"/>
      <c r="F24" s="152"/>
      <c r="G24" s="152" t="s">
        <v>154</v>
      </c>
      <c r="H24" s="153"/>
      <c r="I24" s="154">
        <v>38</v>
      </c>
      <c r="J24" s="154" t="s">
        <v>162</v>
      </c>
      <c r="K24" s="155">
        <f>SUM(K25)</f>
        <v>91200</v>
      </c>
      <c r="L24" s="228">
        <v>91200</v>
      </c>
      <c r="M24" s="228">
        <v>91200</v>
      </c>
      <c r="N24" s="156">
        <f t="shared" si="9"/>
        <v>100</v>
      </c>
      <c r="O24" s="157">
        <f t="shared" si="9"/>
        <v>100</v>
      </c>
      <c r="P24" s="143"/>
    </row>
    <row r="25" spans="1:16" s="67" customFormat="1" x14ac:dyDescent="0.2">
      <c r="A25" s="152">
        <v>1</v>
      </c>
      <c r="B25" s="152"/>
      <c r="C25" s="152"/>
      <c r="D25" s="152"/>
      <c r="E25" s="152" t="s">
        <v>154</v>
      </c>
      <c r="F25" s="152" t="s">
        <v>154</v>
      </c>
      <c r="G25" s="152" t="s">
        <v>154</v>
      </c>
      <c r="H25" s="153"/>
      <c r="I25" s="154">
        <v>381</v>
      </c>
      <c r="J25" s="158" t="s">
        <v>97</v>
      </c>
      <c r="K25" s="250">
        <v>91200</v>
      </c>
      <c r="L25" s="159"/>
      <c r="M25" s="159"/>
      <c r="N25" s="160"/>
      <c r="O25" s="160"/>
      <c r="P25" s="143"/>
    </row>
    <row r="26" spans="1:16" s="67" customFormat="1" x14ac:dyDescent="0.2">
      <c r="A26" s="146">
        <v>1</v>
      </c>
      <c r="B26" s="146"/>
      <c r="C26" s="146"/>
      <c r="D26" s="146"/>
      <c r="E26" s="146" t="s">
        <v>148</v>
      </c>
      <c r="F26" s="146" t="s">
        <v>148</v>
      </c>
      <c r="G26" s="146" t="s">
        <v>148</v>
      </c>
      <c r="H26" s="147" t="s">
        <v>159</v>
      </c>
      <c r="I26" s="147" t="s">
        <v>163</v>
      </c>
      <c r="J26" s="148" t="s">
        <v>164</v>
      </c>
      <c r="K26" s="149">
        <f>SUM(K27)</f>
        <v>5000</v>
      </c>
      <c r="L26" s="149">
        <f t="shared" ref="L26:M26" si="11">SUM(L27)</f>
        <v>5000</v>
      </c>
      <c r="M26" s="149">
        <f t="shared" si="11"/>
        <v>5000</v>
      </c>
      <c r="N26" s="150">
        <f>AVERAGE(L26/K26)*100</f>
        <v>100</v>
      </c>
      <c r="O26" s="151">
        <f>AVERAGE(M26/L26)*100</f>
        <v>100</v>
      </c>
      <c r="P26" s="143"/>
    </row>
    <row r="27" spans="1:16" s="67" customFormat="1" x14ac:dyDescent="0.2">
      <c r="A27" s="152"/>
      <c r="B27" s="152"/>
      <c r="C27" s="152"/>
      <c r="D27" s="152"/>
      <c r="E27" s="152"/>
      <c r="F27" s="152"/>
      <c r="G27" s="152" t="s">
        <v>154</v>
      </c>
      <c r="H27" s="153"/>
      <c r="I27" s="154">
        <v>32</v>
      </c>
      <c r="J27" s="154" t="s">
        <v>80</v>
      </c>
      <c r="K27" s="155">
        <f>SUM(K28)</f>
        <v>5000</v>
      </c>
      <c r="L27" s="228">
        <v>5000</v>
      </c>
      <c r="M27" s="228">
        <v>5000</v>
      </c>
      <c r="N27" s="156">
        <f>AVERAGE(L27/K27)*100</f>
        <v>100</v>
      </c>
      <c r="O27" s="157">
        <f>AVERAGE(M27/L27)*100</f>
        <v>100</v>
      </c>
      <c r="P27" s="143"/>
    </row>
    <row r="28" spans="1:16" s="67" customFormat="1" x14ac:dyDescent="0.2">
      <c r="A28" s="152">
        <v>1</v>
      </c>
      <c r="B28" s="152"/>
      <c r="C28" s="152"/>
      <c r="D28" s="152"/>
      <c r="E28" s="152" t="s">
        <v>154</v>
      </c>
      <c r="F28" s="152" t="s">
        <v>154</v>
      </c>
      <c r="G28" s="152" t="s">
        <v>154</v>
      </c>
      <c r="H28" s="153"/>
      <c r="I28" s="154">
        <v>329</v>
      </c>
      <c r="J28" s="158" t="s">
        <v>85</v>
      </c>
      <c r="K28" s="250">
        <v>5000</v>
      </c>
      <c r="L28" s="159"/>
      <c r="M28" s="159"/>
      <c r="N28" s="160"/>
      <c r="O28" s="160"/>
      <c r="P28" s="143"/>
    </row>
    <row r="29" spans="1:16" s="67" customFormat="1" ht="12.75" customHeight="1" x14ac:dyDescent="0.2">
      <c r="A29" s="206">
        <v>1</v>
      </c>
      <c r="B29" s="206"/>
      <c r="C29" s="206"/>
      <c r="D29" s="206"/>
      <c r="E29" s="206" t="s">
        <v>148</v>
      </c>
      <c r="F29" s="206" t="s">
        <v>148</v>
      </c>
      <c r="G29" s="206" t="s">
        <v>148</v>
      </c>
      <c r="H29" s="207"/>
      <c r="I29" s="208" t="s">
        <v>165</v>
      </c>
      <c r="J29" s="209" t="s">
        <v>166</v>
      </c>
      <c r="K29" s="210">
        <f>SUM(K30)</f>
        <v>0</v>
      </c>
      <c r="L29" s="210">
        <f t="shared" ref="L29:M30" si="12">SUM(L30)</f>
        <v>200000</v>
      </c>
      <c r="M29" s="210">
        <f t="shared" si="12"/>
        <v>0</v>
      </c>
      <c r="N29" s="204">
        <v>0</v>
      </c>
      <c r="O29" s="204">
        <v>0</v>
      </c>
      <c r="P29" s="143"/>
    </row>
    <row r="30" spans="1:16" s="67" customFormat="1" x14ac:dyDescent="0.2">
      <c r="A30" s="146">
        <v>1</v>
      </c>
      <c r="B30" s="146"/>
      <c r="C30" s="146"/>
      <c r="D30" s="146"/>
      <c r="E30" s="146" t="s">
        <v>148</v>
      </c>
      <c r="F30" s="146" t="s">
        <v>148</v>
      </c>
      <c r="G30" s="146" t="s">
        <v>148</v>
      </c>
      <c r="H30" s="147" t="s">
        <v>167</v>
      </c>
      <c r="I30" s="147" t="s">
        <v>168</v>
      </c>
      <c r="J30" s="148" t="s">
        <v>169</v>
      </c>
      <c r="K30" s="149">
        <f>SUM(K31)</f>
        <v>0</v>
      </c>
      <c r="L30" s="149">
        <f t="shared" si="12"/>
        <v>200000</v>
      </c>
      <c r="M30" s="149">
        <f t="shared" si="12"/>
        <v>0</v>
      </c>
      <c r="N30" s="150">
        <v>0</v>
      </c>
      <c r="O30" s="151">
        <v>0</v>
      </c>
      <c r="P30" s="143"/>
    </row>
    <row r="31" spans="1:16" s="67" customFormat="1" x14ac:dyDescent="0.2">
      <c r="A31" s="152"/>
      <c r="B31" s="152"/>
      <c r="C31" s="152"/>
      <c r="D31" s="152"/>
      <c r="E31" s="152"/>
      <c r="F31" s="152"/>
      <c r="G31" s="152" t="s">
        <v>154</v>
      </c>
      <c r="H31" s="153"/>
      <c r="I31" s="154">
        <v>32</v>
      </c>
      <c r="J31" s="154" t="s">
        <v>80</v>
      </c>
      <c r="K31" s="155">
        <f>SUM(K32)</f>
        <v>0</v>
      </c>
      <c r="L31" s="228">
        <v>200000</v>
      </c>
      <c r="M31" s="228">
        <v>0</v>
      </c>
      <c r="N31" s="156">
        <v>0</v>
      </c>
      <c r="O31" s="157">
        <v>0</v>
      </c>
      <c r="P31" s="143"/>
    </row>
    <row r="32" spans="1:16" s="67" customFormat="1" x14ac:dyDescent="0.2">
      <c r="A32" s="152">
        <v>1</v>
      </c>
      <c r="B32" s="152"/>
      <c r="C32" s="152"/>
      <c r="D32" s="152"/>
      <c r="E32" s="152" t="s">
        <v>154</v>
      </c>
      <c r="F32" s="152" t="s">
        <v>154</v>
      </c>
      <c r="G32" s="152" t="s">
        <v>154</v>
      </c>
      <c r="H32" s="153"/>
      <c r="I32" s="154">
        <v>329</v>
      </c>
      <c r="J32" s="158" t="s">
        <v>85</v>
      </c>
      <c r="K32" s="250">
        <v>0</v>
      </c>
      <c r="L32" s="159"/>
      <c r="M32" s="159"/>
      <c r="N32" s="160"/>
      <c r="O32" s="160"/>
      <c r="P32" s="143"/>
    </row>
    <row r="33" spans="1:16" s="63" customFormat="1" x14ac:dyDescent="0.2">
      <c r="A33" s="162"/>
      <c r="B33" s="162"/>
      <c r="C33" s="162"/>
      <c r="D33" s="162"/>
      <c r="E33" s="162"/>
      <c r="F33" s="162"/>
      <c r="G33" s="162"/>
      <c r="H33" s="163"/>
      <c r="I33" s="211" t="s">
        <v>170</v>
      </c>
      <c r="J33" s="164"/>
      <c r="K33" s="164">
        <f>SUM(K36)</f>
        <v>1286000</v>
      </c>
      <c r="L33" s="164">
        <f t="shared" ref="L33:M33" si="13">SUM(L36)</f>
        <v>1286000</v>
      </c>
      <c r="M33" s="164">
        <f t="shared" si="13"/>
        <v>1286000</v>
      </c>
      <c r="N33" s="212">
        <f>AVERAGE(L33/K33)*100</f>
        <v>100</v>
      </c>
      <c r="O33" s="213">
        <f>AVERAGE(M33/L33)*100</f>
        <v>100</v>
      </c>
      <c r="P33" s="142"/>
    </row>
    <row r="34" spans="1:16" s="63" customFormat="1" x14ac:dyDescent="0.2">
      <c r="A34" s="162"/>
      <c r="B34" s="162"/>
      <c r="C34" s="162"/>
      <c r="D34" s="162"/>
      <c r="E34" s="162"/>
      <c r="F34" s="162"/>
      <c r="G34" s="162"/>
      <c r="H34" s="163" t="s">
        <v>144</v>
      </c>
      <c r="I34" s="211" t="s">
        <v>145</v>
      </c>
      <c r="J34" s="164"/>
      <c r="K34" s="164">
        <f>SUM(K37+K44+K50)</f>
        <v>1186000</v>
      </c>
      <c r="L34" s="164">
        <f t="shared" ref="L34:M34" si="14">SUM(L37+L44+L50)</f>
        <v>1186000</v>
      </c>
      <c r="M34" s="164">
        <f t="shared" si="14"/>
        <v>1186000</v>
      </c>
      <c r="N34" s="212">
        <f t="shared" ref="N34:O38" si="15">AVERAGE(L34/K34)*100</f>
        <v>100</v>
      </c>
      <c r="O34" s="213">
        <f t="shared" si="15"/>
        <v>100</v>
      </c>
      <c r="P34" s="142"/>
    </row>
    <row r="35" spans="1:16" s="67" customFormat="1" x14ac:dyDescent="0.2">
      <c r="A35" s="162"/>
      <c r="B35" s="162"/>
      <c r="C35" s="162"/>
      <c r="D35" s="162"/>
      <c r="E35" s="162"/>
      <c r="F35" s="162"/>
      <c r="G35" s="162"/>
      <c r="H35" s="163" t="s">
        <v>146</v>
      </c>
      <c r="I35" s="211" t="s">
        <v>147</v>
      </c>
      <c r="J35" s="164"/>
      <c r="K35" s="164">
        <f>SUM(K47)</f>
        <v>100000</v>
      </c>
      <c r="L35" s="164">
        <f t="shared" ref="L35:M35" si="16">SUM(L47)</f>
        <v>100000</v>
      </c>
      <c r="M35" s="164">
        <f t="shared" si="16"/>
        <v>100000</v>
      </c>
      <c r="N35" s="212">
        <f t="shared" si="15"/>
        <v>100</v>
      </c>
      <c r="O35" s="213">
        <f t="shared" si="15"/>
        <v>100</v>
      </c>
      <c r="P35" s="143"/>
    </row>
    <row r="36" spans="1:16" s="72" customFormat="1" ht="25.5" x14ac:dyDescent="0.2">
      <c r="A36" s="199">
        <v>1</v>
      </c>
      <c r="B36" s="199"/>
      <c r="C36" s="199"/>
      <c r="D36" s="199"/>
      <c r="E36" s="199" t="s">
        <v>148</v>
      </c>
      <c r="F36" s="199" t="s">
        <v>148</v>
      </c>
      <c r="G36" s="199" t="s">
        <v>148</v>
      </c>
      <c r="H36" s="200"/>
      <c r="I36" s="201" t="s">
        <v>149</v>
      </c>
      <c r="J36" s="202" t="s">
        <v>150</v>
      </c>
      <c r="K36" s="203">
        <f>SUM(K37+K44+K47+K50)</f>
        <v>1286000</v>
      </c>
      <c r="L36" s="203">
        <f t="shared" ref="L36:M36" si="17">SUM(L37+L44+L47+L50)</f>
        <v>1286000</v>
      </c>
      <c r="M36" s="203">
        <f t="shared" si="17"/>
        <v>1286000</v>
      </c>
      <c r="N36" s="204">
        <f t="shared" si="15"/>
        <v>100</v>
      </c>
      <c r="O36" s="205">
        <f t="shared" si="15"/>
        <v>100</v>
      </c>
      <c r="P36" s="165"/>
    </row>
    <row r="37" spans="1:16" s="67" customFormat="1" x14ac:dyDescent="0.2">
      <c r="A37" s="146">
        <v>1</v>
      </c>
      <c r="B37" s="146"/>
      <c r="C37" s="146"/>
      <c r="D37" s="146"/>
      <c r="E37" s="146" t="s">
        <v>148</v>
      </c>
      <c r="F37" s="146" t="s">
        <v>148</v>
      </c>
      <c r="G37" s="146" t="s">
        <v>148</v>
      </c>
      <c r="H37" s="147" t="s">
        <v>151</v>
      </c>
      <c r="I37" s="147" t="s">
        <v>171</v>
      </c>
      <c r="J37" s="148" t="s">
        <v>172</v>
      </c>
      <c r="K37" s="149">
        <f>SUM(K38+K41)</f>
        <v>1096000</v>
      </c>
      <c r="L37" s="149">
        <f t="shared" ref="L37:M37" si="18">SUM(L38+L41)</f>
        <v>1096000</v>
      </c>
      <c r="M37" s="149">
        <f t="shared" si="18"/>
        <v>1096000</v>
      </c>
      <c r="N37" s="150">
        <f t="shared" si="15"/>
        <v>100</v>
      </c>
      <c r="O37" s="151">
        <f t="shared" si="15"/>
        <v>100</v>
      </c>
      <c r="P37" s="143"/>
    </row>
    <row r="38" spans="1:16" s="67" customFormat="1" x14ac:dyDescent="0.2">
      <c r="A38" s="152"/>
      <c r="B38" s="152"/>
      <c r="C38" s="152"/>
      <c r="D38" s="152"/>
      <c r="E38" s="152" t="s">
        <v>154</v>
      </c>
      <c r="F38" s="152" t="s">
        <v>154</v>
      </c>
      <c r="G38" s="152" t="s">
        <v>154</v>
      </c>
      <c r="H38" s="153"/>
      <c r="I38" s="154">
        <v>31</v>
      </c>
      <c r="J38" s="158" t="s">
        <v>74</v>
      </c>
      <c r="K38" s="155">
        <f>SUM(K39:K40)</f>
        <v>466000</v>
      </c>
      <c r="L38" s="228">
        <v>466000</v>
      </c>
      <c r="M38" s="228">
        <v>466000</v>
      </c>
      <c r="N38" s="156">
        <f t="shared" si="15"/>
        <v>100</v>
      </c>
      <c r="O38" s="157">
        <f t="shared" si="15"/>
        <v>100</v>
      </c>
      <c r="P38" s="143"/>
    </row>
    <row r="39" spans="1:16" s="67" customFormat="1" x14ac:dyDescent="0.2">
      <c r="A39" s="152">
        <v>1</v>
      </c>
      <c r="B39" s="152"/>
      <c r="C39" s="152"/>
      <c r="D39" s="152"/>
      <c r="E39" s="152" t="s">
        <v>154</v>
      </c>
      <c r="F39" s="152" t="s">
        <v>154</v>
      </c>
      <c r="G39" s="152" t="s">
        <v>154</v>
      </c>
      <c r="H39" s="153"/>
      <c r="I39" s="154">
        <v>311</v>
      </c>
      <c r="J39" s="158" t="s">
        <v>173</v>
      </c>
      <c r="K39" s="250">
        <v>400000</v>
      </c>
      <c r="L39" s="159"/>
      <c r="M39" s="159"/>
      <c r="N39" s="160"/>
      <c r="O39" s="160"/>
      <c r="P39" s="143"/>
    </row>
    <row r="40" spans="1:16" s="67" customFormat="1" x14ac:dyDescent="0.2">
      <c r="A40" s="152">
        <v>1</v>
      </c>
      <c r="B40" s="152"/>
      <c r="C40" s="152"/>
      <c r="D40" s="152"/>
      <c r="E40" s="152"/>
      <c r="F40" s="152" t="s">
        <v>154</v>
      </c>
      <c r="G40" s="152" t="s">
        <v>154</v>
      </c>
      <c r="H40" s="153"/>
      <c r="I40" s="154">
        <v>313</v>
      </c>
      <c r="J40" s="158" t="s">
        <v>79</v>
      </c>
      <c r="K40" s="250">
        <v>66000</v>
      </c>
      <c r="L40" s="159"/>
      <c r="M40" s="159"/>
      <c r="N40" s="160"/>
      <c r="O40" s="160"/>
      <c r="P40" s="143"/>
    </row>
    <row r="41" spans="1:16" s="67" customFormat="1" x14ac:dyDescent="0.2">
      <c r="A41" s="152"/>
      <c r="B41" s="152"/>
      <c r="C41" s="152"/>
      <c r="D41" s="152"/>
      <c r="E41" s="152"/>
      <c r="F41" s="152" t="s">
        <v>154</v>
      </c>
      <c r="G41" s="152" t="s">
        <v>154</v>
      </c>
      <c r="H41" s="153"/>
      <c r="I41" s="154">
        <v>32</v>
      </c>
      <c r="J41" s="158" t="s">
        <v>80</v>
      </c>
      <c r="K41" s="228">
        <f>SUM(K42:K43)</f>
        <v>630000</v>
      </c>
      <c r="L41" s="228">
        <v>630000</v>
      </c>
      <c r="M41" s="228">
        <v>630000</v>
      </c>
      <c r="N41" s="156">
        <f>AVERAGE(L41/K41)*100</f>
        <v>100</v>
      </c>
      <c r="O41" s="157">
        <f>AVERAGE(M41/L41)*100</f>
        <v>100</v>
      </c>
      <c r="P41" s="143"/>
    </row>
    <row r="42" spans="1:16" s="67" customFormat="1" x14ac:dyDescent="0.2">
      <c r="A42" s="152">
        <v>1</v>
      </c>
      <c r="B42" s="152"/>
      <c r="C42" s="152"/>
      <c r="D42" s="152"/>
      <c r="E42" s="152"/>
      <c r="F42" s="152" t="s">
        <v>154</v>
      </c>
      <c r="G42" s="152" t="s">
        <v>154</v>
      </c>
      <c r="H42" s="153"/>
      <c r="I42" s="154">
        <v>323</v>
      </c>
      <c r="J42" s="158" t="s">
        <v>83</v>
      </c>
      <c r="K42" s="250">
        <v>450000</v>
      </c>
      <c r="L42" s="159"/>
      <c r="M42" s="159"/>
      <c r="N42" s="160"/>
      <c r="O42" s="160"/>
      <c r="P42" s="143"/>
    </row>
    <row r="43" spans="1:16" s="63" customFormat="1" x14ac:dyDescent="0.2">
      <c r="A43" s="152">
        <v>1</v>
      </c>
      <c r="B43" s="152"/>
      <c r="C43" s="152"/>
      <c r="D43" s="152"/>
      <c r="E43" s="152"/>
      <c r="F43" s="152" t="s">
        <v>154</v>
      </c>
      <c r="G43" s="152" t="s">
        <v>154</v>
      </c>
      <c r="H43" s="153"/>
      <c r="I43" s="154">
        <v>329</v>
      </c>
      <c r="J43" s="158" t="s">
        <v>174</v>
      </c>
      <c r="K43" s="250">
        <v>180000</v>
      </c>
      <c r="L43" s="159"/>
      <c r="M43" s="159"/>
      <c r="N43" s="160"/>
      <c r="O43" s="160"/>
      <c r="P43" s="142"/>
    </row>
    <row r="44" spans="1:16" s="67" customFormat="1" x14ac:dyDescent="0.2">
      <c r="A44" s="146">
        <v>1</v>
      </c>
      <c r="B44" s="146"/>
      <c r="C44" s="146"/>
      <c r="D44" s="146"/>
      <c r="E44" s="146"/>
      <c r="F44" s="146" t="s">
        <v>148</v>
      </c>
      <c r="G44" s="146" t="s">
        <v>148</v>
      </c>
      <c r="H44" s="147" t="s">
        <v>151</v>
      </c>
      <c r="I44" s="147" t="s">
        <v>175</v>
      </c>
      <c r="J44" s="148" t="s">
        <v>176</v>
      </c>
      <c r="K44" s="149">
        <f>SUM(K45)</f>
        <v>20000</v>
      </c>
      <c r="L44" s="149">
        <f t="shared" ref="L44:M44" si="19">SUM(L45)</f>
        <v>20000</v>
      </c>
      <c r="M44" s="149">
        <f t="shared" si="19"/>
        <v>20000</v>
      </c>
      <c r="N44" s="150">
        <f>AVERAGE(L44/K44)*100</f>
        <v>100</v>
      </c>
      <c r="O44" s="151">
        <f>AVERAGE(M44/L44)*100</f>
        <v>100</v>
      </c>
      <c r="P44" s="143"/>
    </row>
    <row r="45" spans="1:16" s="67" customFormat="1" x14ac:dyDescent="0.2">
      <c r="A45" s="152"/>
      <c r="B45" s="152"/>
      <c r="C45" s="152"/>
      <c r="D45" s="152"/>
      <c r="E45" s="152"/>
      <c r="F45" s="152"/>
      <c r="G45" s="152" t="s">
        <v>154</v>
      </c>
      <c r="H45" s="153"/>
      <c r="I45" s="154">
        <v>38</v>
      </c>
      <c r="J45" s="158" t="s">
        <v>162</v>
      </c>
      <c r="K45" s="155">
        <f>SUM(K46)</f>
        <v>20000</v>
      </c>
      <c r="L45" s="228">
        <v>20000</v>
      </c>
      <c r="M45" s="228">
        <v>20000</v>
      </c>
      <c r="N45" s="156">
        <f>AVERAGE(L45/K45)*100</f>
        <v>100</v>
      </c>
      <c r="O45" s="157">
        <f>AVERAGE(M45/L45)*100</f>
        <v>100</v>
      </c>
      <c r="P45" s="143"/>
    </row>
    <row r="46" spans="1:16" s="67" customFormat="1" x14ac:dyDescent="0.2">
      <c r="A46" s="152">
        <v>1</v>
      </c>
      <c r="B46" s="152"/>
      <c r="C46" s="152"/>
      <c r="D46" s="152"/>
      <c r="E46" s="152"/>
      <c r="F46" s="152" t="s">
        <v>154</v>
      </c>
      <c r="G46" s="152" t="s">
        <v>154</v>
      </c>
      <c r="H46" s="153"/>
      <c r="I46" s="154">
        <v>385</v>
      </c>
      <c r="J46" s="158" t="s">
        <v>100</v>
      </c>
      <c r="K46" s="250">
        <v>20000</v>
      </c>
      <c r="L46" s="159"/>
      <c r="M46" s="159"/>
      <c r="N46" s="160"/>
      <c r="O46" s="160"/>
      <c r="P46" s="143"/>
    </row>
    <row r="47" spans="1:16" s="67" customFormat="1" x14ac:dyDescent="0.2">
      <c r="A47" s="146">
        <v>1</v>
      </c>
      <c r="B47" s="146"/>
      <c r="C47" s="146"/>
      <c r="D47" s="146"/>
      <c r="E47" s="146"/>
      <c r="F47" s="146" t="s">
        <v>148</v>
      </c>
      <c r="G47" s="146" t="s">
        <v>148</v>
      </c>
      <c r="H47" s="147" t="s">
        <v>177</v>
      </c>
      <c r="I47" s="147" t="s">
        <v>178</v>
      </c>
      <c r="J47" s="148" t="s">
        <v>179</v>
      </c>
      <c r="K47" s="149">
        <f>SUM(K48)</f>
        <v>100000</v>
      </c>
      <c r="L47" s="149">
        <f>SUM(L48)</f>
        <v>100000</v>
      </c>
      <c r="M47" s="149">
        <f>SUM(M48)</f>
        <v>100000</v>
      </c>
      <c r="N47" s="150">
        <f>AVERAGE(L47/K47)*100</f>
        <v>100</v>
      </c>
      <c r="O47" s="151">
        <f>AVERAGE(M47/L47)*100</f>
        <v>100</v>
      </c>
      <c r="P47" s="143"/>
    </row>
    <row r="48" spans="1:16" s="67" customFormat="1" x14ac:dyDescent="0.2">
      <c r="A48" s="166"/>
      <c r="B48" s="166"/>
      <c r="C48" s="166"/>
      <c r="D48" s="166"/>
      <c r="E48" s="166"/>
      <c r="F48" s="166"/>
      <c r="G48" s="166"/>
      <c r="H48" s="153"/>
      <c r="I48" s="154">
        <v>32</v>
      </c>
      <c r="J48" s="158" t="s">
        <v>80</v>
      </c>
      <c r="K48" s="158">
        <f>SUM(K49)</f>
        <v>100000</v>
      </c>
      <c r="L48" s="223">
        <v>100000</v>
      </c>
      <c r="M48" s="223">
        <v>100000</v>
      </c>
      <c r="N48" s="156">
        <f>AVERAGE(L48/K48)*100</f>
        <v>100</v>
      </c>
      <c r="O48" s="157">
        <f>AVERAGE(M48/L48)*100</f>
        <v>100</v>
      </c>
      <c r="P48" s="167"/>
    </row>
    <row r="49" spans="1:16" s="67" customFormat="1" x14ac:dyDescent="0.2">
      <c r="A49" s="166">
        <v>1</v>
      </c>
      <c r="B49" s="166"/>
      <c r="C49" s="166"/>
      <c r="D49" s="166"/>
      <c r="E49" s="166"/>
      <c r="F49" s="166"/>
      <c r="G49" s="166"/>
      <c r="H49" s="153"/>
      <c r="I49" s="154">
        <v>323</v>
      </c>
      <c r="J49" s="158" t="s">
        <v>83</v>
      </c>
      <c r="K49" s="223">
        <v>100000</v>
      </c>
      <c r="L49" s="158"/>
      <c r="M49" s="158"/>
      <c r="N49" s="156"/>
      <c r="O49" s="157"/>
      <c r="P49" s="168"/>
    </row>
    <row r="50" spans="1:16" s="67" customFormat="1" x14ac:dyDescent="0.2">
      <c r="A50" s="146">
        <v>1</v>
      </c>
      <c r="B50" s="146"/>
      <c r="C50" s="146"/>
      <c r="D50" s="146"/>
      <c r="E50" s="146"/>
      <c r="F50" s="146" t="s">
        <v>148</v>
      </c>
      <c r="G50" s="146" t="s">
        <v>148</v>
      </c>
      <c r="H50" s="147" t="s">
        <v>151</v>
      </c>
      <c r="I50" s="147" t="s">
        <v>180</v>
      </c>
      <c r="J50" s="148" t="s">
        <v>181</v>
      </c>
      <c r="K50" s="149">
        <f>SUM(K51)</f>
        <v>70000</v>
      </c>
      <c r="L50" s="149">
        <f t="shared" ref="L50:M50" si="20">SUM(L51)</f>
        <v>70000</v>
      </c>
      <c r="M50" s="149">
        <f t="shared" si="20"/>
        <v>70000</v>
      </c>
      <c r="N50" s="150">
        <f>AVERAGE(L50/K50)*100</f>
        <v>100</v>
      </c>
      <c r="O50" s="151">
        <f>AVERAGE(M50/L50)*100</f>
        <v>100</v>
      </c>
      <c r="P50" s="143"/>
    </row>
    <row r="51" spans="1:16" s="67" customFormat="1" x14ac:dyDescent="0.2">
      <c r="A51" s="152"/>
      <c r="B51" s="152"/>
      <c r="C51" s="152"/>
      <c r="D51" s="152"/>
      <c r="E51" s="152"/>
      <c r="F51" s="152"/>
      <c r="G51" s="152" t="s">
        <v>154</v>
      </c>
      <c r="H51" s="153"/>
      <c r="I51" s="154">
        <v>32</v>
      </c>
      <c r="J51" s="158" t="s">
        <v>80</v>
      </c>
      <c r="K51" s="155">
        <f>SUM(K52)</f>
        <v>70000</v>
      </c>
      <c r="L51" s="228">
        <v>70000</v>
      </c>
      <c r="M51" s="228">
        <v>70000</v>
      </c>
      <c r="N51" s="156">
        <f>AVERAGE(L51/K51)*100</f>
        <v>100</v>
      </c>
      <c r="O51" s="157">
        <f>AVERAGE(M51/L51)*100</f>
        <v>100</v>
      </c>
      <c r="P51" s="143"/>
    </row>
    <row r="52" spans="1:16" s="67" customFormat="1" x14ac:dyDescent="0.2">
      <c r="A52" s="152">
        <v>1</v>
      </c>
      <c r="B52" s="152"/>
      <c r="C52" s="152"/>
      <c r="D52" s="152"/>
      <c r="E52" s="152"/>
      <c r="F52" s="152" t="s">
        <v>154</v>
      </c>
      <c r="G52" s="152" t="s">
        <v>154</v>
      </c>
      <c r="H52" s="153"/>
      <c r="I52" s="154">
        <v>329</v>
      </c>
      <c r="J52" s="158" t="s">
        <v>174</v>
      </c>
      <c r="K52" s="250">
        <v>70000</v>
      </c>
      <c r="L52" s="159"/>
      <c r="M52" s="159"/>
      <c r="N52" s="160"/>
      <c r="O52" s="160"/>
      <c r="P52" s="143"/>
    </row>
    <row r="53" spans="1:16" s="63" customFormat="1" x14ac:dyDescent="0.2">
      <c r="A53" s="162"/>
      <c r="B53" s="162"/>
      <c r="C53" s="162"/>
      <c r="D53" s="162"/>
      <c r="E53" s="162"/>
      <c r="F53" s="162"/>
      <c r="G53" s="162"/>
      <c r="H53" s="163"/>
      <c r="I53" s="211" t="s">
        <v>182</v>
      </c>
      <c r="J53" s="164"/>
      <c r="K53" s="164">
        <f>SUM(K54)</f>
        <v>3124000</v>
      </c>
      <c r="L53" s="164">
        <f t="shared" ref="L53:M53" si="21">SUM(L54)</f>
        <v>3154000</v>
      </c>
      <c r="M53" s="164">
        <f t="shared" si="21"/>
        <v>3144000</v>
      </c>
      <c r="N53" s="212">
        <f>AVERAGE(L53/K53)*100</f>
        <v>100.96030729833547</v>
      </c>
      <c r="O53" s="213">
        <f>AVERAGE(M53/L53)*100</f>
        <v>99.682942295497782</v>
      </c>
      <c r="P53" s="142"/>
    </row>
    <row r="54" spans="1:16" s="67" customFormat="1" x14ac:dyDescent="0.2">
      <c r="A54" s="162"/>
      <c r="B54" s="162"/>
      <c r="C54" s="162"/>
      <c r="D54" s="162"/>
      <c r="E54" s="162"/>
      <c r="F54" s="162"/>
      <c r="G54" s="162"/>
      <c r="H54" s="163"/>
      <c r="I54" s="211" t="s">
        <v>183</v>
      </c>
      <c r="J54" s="164"/>
      <c r="K54" s="164">
        <f>SUM(K56)</f>
        <v>3124000</v>
      </c>
      <c r="L54" s="164">
        <f t="shared" ref="L54:M54" si="22">SUM(L56)</f>
        <v>3154000</v>
      </c>
      <c r="M54" s="164">
        <f t="shared" si="22"/>
        <v>3144000</v>
      </c>
      <c r="N54" s="212">
        <f t="shared" ref="N54:O58" si="23">AVERAGE(L54/K54)*100</f>
        <v>100.96030729833547</v>
      </c>
      <c r="O54" s="213">
        <f t="shared" si="23"/>
        <v>99.682942295497782</v>
      </c>
      <c r="P54" s="143"/>
    </row>
    <row r="55" spans="1:16" s="67" customFormat="1" x14ac:dyDescent="0.2">
      <c r="A55" s="162"/>
      <c r="B55" s="162"/>
      <c r="C55" s="162"/>
      <c r="D55" s="162"/>
      <c r="E55" s="162"/>
      <c r="F55" s="162"/>
      <c r="G55" s="162"/>
      <c r="H55" s="163" t="s">
        <v>144</v>
      </c>
      <c r="I55" s="211" t="s">
        <v>145</v>
      </c>
      <c r="J55" s="164"/>
      <c r="K55" s="164">
        <f>SUM(K57+K71)</f>
        <v>3124000</v>
      </c>
      <c r="L55" s="164">
        <f t="shared" ref="L55:M55" si="24">SUM(L57+L71)</f>
        <v>3154000</v>
      </c>
      <c r="M55" s="164">
        <f t="shared" si="24"/>
        <v>3144000</v>
      </c>
      <c r="N55" s="212">
        <f t="shared" si="23"/>
        <v>100.96030729833547</v>
      </c>
      <c r="O55" s="213">
        <f t="shared" si="23"/>
        <v>99.682942295497782</v>
      </c>
      <c r="P55" s="143"/>
    </row>
    <row r="56" spans="1:16" s="67" customFormat="1" x14ac:dyDescent="0.2">
      <c r="A56" s="206">
        <v>1</v>
      </c>
      <c r="B56" s="206"/>
      <c r="C56" s="206"/>
      <c r="D56" s="206"/>
      <c r="E56" s="206"/>
      <c r="F56" s="206"/>
      <c r="G56" s="206"/>
      <c r="H56" s="207"/>
      <c r="I56" s="208" t="s">
        <v>184</v>
      </c>
      <c r="J56" s="209" t="s">
        <v>185</v>
      </c>
      <c r="K56" s="210">
        <f>SUM(K57+K71)</f>
        <v>3124000</v>
      </c>
      <c r="L56" s="210">
        <f t="shared" ref="L56:M56" si="25">SUM(L57+L71)</f>
        <v>3154000</v>
      </c>
      <c r="M56" s="210">
        <f t="shared" si="25"/>
        <v>3144000</v>
      </c>
      <c r="N56" s="204">
        <f t="shared" si="23"/>
        <v>100.96030729833547</v>
      </c>
      <c r="O56" s="205">
        <f t="shared" si="23"/>
        <v>99.682942295497782</v>
      </c>
      <c r="P56" s="143"/>
    </row>
    <row r="57" spans="1:16" s="72" customFormat="1" ht="14.25" customHeight="1" x14ac:dyDescent="0.2">
      <c r="A57" s="169">
        <v>1</v>
      </c>
      <c r="B57" s="169"/>
      <c r="C57" s="169"/>
      <c r="D57" s="169"/>
      <c r="E57" s="169"/>
      <c r="F57" s="169" t="s">
        <v>148</v>
      </c>
      <c r="G57" s="169" t="s">
        <v>148</v>
      </c>
      <c r="H57" s="170" t="s">
        <v>186</v>
      </c>
      <c r="I57" s="170" t="s">
        <v>187</v>
      </c>
      <c r="J57" s="171" t="s">
        <v>188</v>
      </c>
      <c r="K57" s="149">
        <f>SUM(K58+K62+K68)</f>
        <v>3024000</v>
      </c>
      <c r="L57" s="149">
        <f>SUM(L58+L62+L68)</f>
        <v>3054000</v>
      </c>
      <c r="M57" s="149">
        <f t="shared" ref="M57" si="26">SUM(M58+M62+M68)</f>
        <v>3044000</v>
      </c>
      <c r="N57" s="150">
        <f t="shared" si="23"/>
        <v>100.99206349206349</v>
      </c>
      <c r="O57" s="151">
        <f t="shared" si="23"/>
        <v>99.672560576293392</v>
      </c>
      <c r="P57" s="165"/>
    </row>
    <row r="58" spans="1:16" s="63" customFormat="1" x14ac:dyDescent="0.2">
      <c r="A58" s="152" t="s">
        <v>154</v>
      </c>
      <c r="B58" s="152" t="s">
        <v>154</v>
      </c>
      <c r="C58" s="152" t="s">
        <v>154</v>
      </c>
      <c r="D58" s="152" t="s">
        <v>154</v>
      </c>
      <c r="E58" s="152" t="s">
        <v>154</v>
      </c>
      <c r="F58" s="152" t="s">
        <v>154</v>
      </c>
      <c r="G58" s="152" t="s">
        <v>154</v>
      </c>
      <c r="H58" s="153"/>
      <c r="I58" s="154">
        <v>31</v>
      </c>
      <c r="J58" s="158" t="s">
        <v>74</v>
      </c>
      <c r="K58" s="155">
        <f>SUM(K59:K61)</f>
        <v>1768000</v>
      </c>
      <c r="L58" s="228">
        <v>1768000</v>
      </c>
      <c r="M58" s="228">
        <v>1768000</v>
      </c>
      <c r="N58" s="156">
        <f t="shared" si="23"/>
        <v>100</v>
      </c>
      <c r="O58" s="157">
        <f t="shared" si="23"/>
        <v>100</v>
      </c>
      <c r="P58" s="142"/>
    </row>
    <row r="59" spans="1:16" s="67" customFormat="1" x14ac:dyDescent="0.2">
      <c r="A59" s="152">
        <v>1</v>
      </c>
      <c r="B59" s="152"/>
      <c r="C59" s="152"/>
      <c r="D59" s="152"/>
      <c r="E59" s="152"/>
      <c r="F59" s="152" t="s">
        <v>154</v>
      </c>
      <c r="G59" s="152" t="s">
        <v>154</v>
      </c>
      <c r="H59" s="153"/>
      <c r="I59" s="154">
        <v>311</v>
      </c>
      <c r="J59" s="158" t="s">
        <v>173</v>
      </c>
      <c r="K59" s="228">
        <v>1440000</v>
      </c>
      <c r="L59" s="155"/>
      <c r="M59" s="155"/>
      <c r="N59" s="172"/>
      <c r="O59" s="160"/>
      <c r="P59" s="143"/>
    </row>
    <row r="60" spans="1:16" s="67" customFormat="1" x14ac:dyDescent="0.2">
      <c r="A60" s="152">
        <v>1</v>
      </c>
      <c r="B60" s="152"/>
      <c r="C60" s="152"/>
      <c r="D60" s="152"/>
      <c r="E60" s="152"/>
      <c r="F60" s="152" t="s">
        <v>154</v>
      </c>
      <c r="G60" s="152" t="s">
        <v>154</v>
      </c>
      <c r="H60" s="153"/>
      <c r="I60" s="154">
        <v>312</v>
      </c>
      <c r="J60" s="158" t="s">
        <v>77</v>
      </c>
      <c r="K60" s="228">
        <v>88000</v>
      </c>
      <c r="L60" s="155"/>
      <c r="M60" s="155"/>
      <c r="N60" s="172"/>
      <c r="O60" s="160"/>
      <c r="P60" s="143"/>
    </row>
    <row r="61" spans="1:16" s="67" customFormat="1" x14ac:dyDescent="0.2">
      <c r="A61" s="152">
        <v>1</v>
      </c>
      <c r="B61" s="152"/>
      <c r="C61" s="152"/>
      <c r="D61" s="152"/>
      <c r="E61" s="152"/>
      <c r="F61" s="152" t="s">
        <v>154</v>
      </c>
      <c r="G61" s="152" t="s">
        <v>154</v>
      </c>
      <c r="H61" s="153"/>
      <c r="I61" s="154">
        <v>313</v>
      </c>
      <c r="J61" s="158" t="s">
        <v>79</v>
      </c>
      <c r="K61" s="228">
        <v>240000</v>
      </c>
      <c r="L61" s="155"/>
      <c r="M61" s="155"/>
      <c r="N61" s="172"/>
      <c r="O61" s="160"/>
      <c r="P61" s="143"/>
    </row>
    <row r="62" spans="1:16" s="67" customFormat="1" x14ac:dyDescent="0.2">
      <c r="A62" s="152"/>
      <c r="B62" s="152"/>
      <c r="C62" s="152"/>
      <c r="D62" s="152"/>
      <c r="E62" s="152"/>
      <c r="F62" s="152" t="s">
        <v>154</v>
      </c>
      <c r="G62" s="152" t="s">
        <v>154</v>
      </c>
      <c r="H62" s="153"/>
      <c r="I62" s="154">
        <v>32</v>
      </c>
      <c r="J62" s="158" t="s">
        <v>80</v>
      </c>
      <c r="K62" s="228">
        <f>SUM(K63:K67)</f>
        <v>1056000</v>
      </c>
      <c r="L62" s="228">
        <v>1056000</v>
      </c>
      <c r="M62" s="228">
        <v>1056000</v>
      </c>
      <c r="N62" s="156">
        <f>AVERAGE(L62/K62)*100</f>
        <v>100</v>
      </c>
      <c r="O62" s="157">
        <f>AVERAGE(M62/L62)*100</f>
        <v>100</v>
      </c>
      <c r="P62" s="143"/>
    </row>
    <row r="63" spans="1:16" s="67" customFormat="1" x14ac:dyDescent="0.2">
      <c r="A63" s="152">
        <v>1</v>
      </c>
      <c r="B63" s="152"/>
      <c r="C63" s="152"/>
      <c r="D63" s="152"/>
      <c r="E63" s="152"/>
      <c r="F63" s="152" t="s">
        <v>154</v>
      </c>
      <c r="G63" s="152" t="s">
        <v>154</v>
      </c>
      <c r="H63" s="153"/>
      <c r="I63" s="154">
        <v>321</v>
      </c>
      <c r="J63" s="158" t="s">
        <v>81</v>
      </c>
      <c r="K63" s="228">
        <v>85000</v>
      </c>
      <c r="L63" s="155"/>
      <c r="M63" s="155"/>
      <c r="N63" s="172"/>
      <c r="O63" s="160"/>
      <c r="P63" s="143"/>
    </row>
    <row r="64" spans="1:16" s="67" customFormat="1" x14ac:dyDescent="0.2">
      <c r="A64" s="152">
        <v>1</v>
      </c>
      <c r="B64" s="152"/>
      <c r="C64" s="152"/>
      <c r="D64" s="152"/>
      <c r="E64" s="152"/>
      <c r="F64" s="152" t="s">
        <v>154</v>
      </c>
      <c r="G64" s="152" t="s">
        <v>154</v>
      </c>
      <c r="H64" s="153"/>
      <c r="I64" s="154">
        <v>322</v>
      </c>
      <c r="J64" s="158" t="s">
        <v>82</v>
      </c>
      <c r="K64" s="228">
        <v>207000</v>
      </c>
      <c r="L64" s="155"/>
      <c r="M64" s="155"/>
      <c r="N64" s="172"/>
      <c r="O64" s="160"/>
      <c r="P64" s="143"/>
    </row>
    <row r="65" spans="1:16" s="63" customFormat="1" x14ac:dyDescent="0.2">
      <c r="A65" s="152">
        <v>1</v>
      </c>
      <c r="B65" s="152"/>
      <c r="C65" s="152"/>
      <c r="D65" s="152"/>
      <c r="E65" s="152"/>
      <c r="F65" s="152" t="s">
        <v>154</v>
      </c>
      <c r="G65" s="152" t="s">
        <v>154</v>
      </c>
      <c r="H65" s="153"/>
      <c r="I65" s="154">
        <v>323</v>
      </c>
      <c r="J65" s="158" t="s">
        <v>83</v>
      </c>
      <c r="K65" s="228">
        <v>640000</v>
      </c>
      <c r="L65" s="155"/>
      <c r="M65" s="155"/>
      <c r="N65" s="172"/>
      <c r="O65" s="160"/>
      <c r="P65" s="142"/>
    </row>
    <row r="66" spans="1:16" s="63" customFormat="1" x14ac:dyDescent="0.2">
      <c r="A66" s="152">
        <v>1</v>
      </c>
      <c r="B66" s="152"/>
      <c r="C66" s="152"/>
      <c r="D66" s="152"/>
      <c r="E66" s="152"/>
      <c r="F66" s="152"/>
      <c r="G66" s="152"/>
      <c r="H66" s="153"/>
      <c r="I66" s="154">
        <v>324</v>
      </c>
      <c r="J66" s="158" t="s">
        <v>84</v>
      </c>
      <c r="K66" s="228">
        <v>20000</v>
      </c>
      <c r="L66" s="155"/>
      <c r="M66" s="155"/>
      <c r="N66" s="172"/>
      <c r="O66" s="160"/>
      <c r="P66" s="173"/>
    </row>
    <row r="67" spans="1:16" s="67" customFormat="1" x14ac:dyDescent="0.2">
      <c r="A67" s="152">
        <v>1</v>
      </c>
      <c r="B67" s="152"/>
      <c r="C67" s="152"/>
      <c r="D67" s="152"/>
      <c r="E67" s="152"/>
      <c r="F67" s="152" t="s">
        <v>154</v>
      </c>
      <c r="G67" s="152" t="s">
        <v>154</v>
      </c>
      <c r="H67" s="153"/>
      <c r="I67" s="154">
        <v>329</v>
      </c>
      <c r="J67" s="158" t="s">
        <v>85</v>
      </c>
      <c r="K67" s="228">
        <v>104000</v>
      </c>
      <c r="L67" s="155"/>
      <c r="M67" s="155"/>
      <c r="N67" s="172"/>
      <c r="O67" s="160"/>
      <c r="P67" s="143"/>
    </row>
    <row r="68" spans="1:16" s="67" customFormat="1" x14ac:dyDescent="0.2">
      <c r="A68" s="152"/>
      <c r="B68" s="152"/>
      <c r="C68" s="152"/>
      <c r="D68" s="152"/>
      <c r="E68" s="152"/>
      <c r="F68" s="152" t="s">
        <v>154</v>
      </c>
      <c r="G68" s="152" t="s">
        <v>154</v>
      </c>
      <c r="H68" s="153"/>
      <c r="I68" s="154">
        <v>34</v>
      </c>
      <c r="J68" s="158" t="s">
        <v>86</v>
      </c>
      <c r="K68" s="228">
        <f>SUM(K69:K70)</f>
        <v>200000</v>
      </c>
      <c r="L68" s="228">
        <v>230000</v>
      </c>
      <c r="M68" s="228">
        <v>220000</v>
      </c>
      <c r="N68" s="156">
        <f>AVERAGE(L68/K68)*100</f>
        <v>114.99999999999999</v>
      </c>
      <c r="O68" s="157">
        <f>AVERAGE(M68/L68)*100</f>
        <v>95.652173913043484</v>
      </c>
      <c r="P68" s="143"/>
    </row>
    <row r="69" spans="1:16" s="67" customFormat="1" x14ac:dyDescent="0.2">
      <c r="A69" s="152"/>
      <c r="B69" s="152"/>
      <c r="C69" s="152"/>
      <c r="D69" s="152"/>
      <c r="E69" s="152"/>
      <c r="F69" s="152"/>
      <c r="G69" s="152"/>
      <c r="H69" s="153"/>
      <c r="I69" s="154">
        <v>342</v>
      </c>
      <c r="J69" s="158" t="s">
        <v>604</v>
      </c>
      <c r="K69" s="228">
        <v>100000</v>
      </c>
      <c r="L69" s="228"/>
      <c r="M69" s="228"/>
      <c r="N69" s="156"/>
      <c r="O69" s="157"/>
      <c r="P69" s="143"/>
    </row>
    <row r="70" spans="1:16" s="67" customFormat="1" x14ac:dyDescent="0.2">
      <c r="A70" s="152">
        <v>1</v>
      </c>
      <c r="B70" s="152"/>
      <c r="C70" s="152"/>
      <c r="D70" s="152"/>
      <c r="E70" s="152"/>
      <c r="F70" s="152" t="s">
        <v>154</v>
      </c>
      <c r="G70" s="152" t="s">
        <v>154</v>
      </c>
      <c r="H70" s="153"/>
      <c r="I70" s="154">
        <v>343</v>
      </c>
      <c r="J70" s="158" t="s">
        <v>87</v>
      </c>
      <c r="K70" s="228">
        <v>100000</v>
      </c>
      <c r="L70" s="155"/>
      <c r="M70" s="155"/>
      <c r="N70" s="156"/>
      <c r="O70" s="157"/>
      <c r="P70" s="173"/>
    </row>
    <row r="71" spans="1:16" s="67" customFormat="1" x14ac:dyDescent="0.2">
      <c r="A71" s="146">
        <v>1</v>
      </c>
      <c r="B71" s="146"/>
      <c r="C71" s="146"/>
      <c r="D71" s="146"/>
      <c r="E71" s="146"/>
      <c r="F71" s="146" t="s">
        <v>148</v>
      </c>
      <c r="G71" s="146" t="s">
        <v>148</v>
      </c>
      <c r="H71" s="147" t="s">
        <v>189</v>
      </c>
      <c r="I71" s="147" t="s">
        <v>190</v>
      </c>
      <c r="J71" s="148" t="s">
        <v>191</v>
      </c>
      <c r="K71" s="149">
        <f>SUM(K72)</f>
        <v>100000</v>
      </c>
      <c r="L71" s="149">
        <f t="shared" ref="L71:M71" si="27">SUM(L72)</f>
        <v>100000</v>
      </c>
      <c r="M71" s="149">
        <f t="shared" si="27"/>
        <v>100000</v>
      </c>
      <c r="N71" s="150">
        <f>AVERAGE(L71/K71)*100</f>
        <v>100</v>
      </c>
      <c r="O71" s="151">
        <f>AVERAGE(M71/L71)*100</f>
        <v>100</v>
      </c>
      <c r="P71" s="143"/>
    </row>
    <row r="72" spans="1:16" s="67" customFormat="1" x14ac:dyDescent="0.2">
      <c r="A72" s="152"/>
      <c r="B72" s="152"/>
      <c r="C72" s="152"/>
      <c r="D72" s="152"/>
      <c r="E72" s="152"/>
      <c r="F72" s="152" t="s">
        <v>154</v>
      </c>
      <c r="G72" s="152" t="s">
        <v>154</v>
      </c>
      <c r="H72" s="153"/>
      <c r="I72" s="154">
        <v>42</v>
      </c>
      <c r="J72" s="158" t="s">
        <v>104</v>
      </c>
      <c r="K72" s="155">
        <f>SUM(K73:K74)</f>
        <v>100000</v>
      </c>
      <c r="L72" s="228">
        <v>100000</v>
      </c>
      <c r="M72" s="228">
        <v>100000</v>
      </c>
      <c r="N72" s="156">
        <f>AVERAGE(L72/K72)*100</f>
        <v>100</v>
      </c>
      <c r="O72" s="157">
        <f>AVERAGE(M72/L72)*100</f>
        <v>100</v>
      </c>
      <c r="P72" s="143"/>
    </row>
    <row r="73" spans="1:16" s="67" customFormat="1" x14ac:dyDescent="0.2">
      <c r="A73" s="152">
        <v>1</v>
      </c>
      <c r="B73" s="152"/>
      <c r="C73" s="152"/>
      <c r="D73" s="152"/>
      <c r="E73" s="152"/>
      <c r="F73" s="152"/>
      <c r="G73" s="152"/>
      <c r="H73" s="153"/>
      <c r="I73" s="154">
        <v>422</v>
      </c>
      <c r="J73" s="158" t="s">
        <v>192</v>
      </c>
      <c r="K73" s="228">
        <v>60000</v>
      </c>
      <c r="L73" s="228"/>
      <c r="M73" s="228"/>
      <c r="N73" s="172"/>
      <c r="O73" s="160"/>
      <c r="P73" s="143"/>
    </row>
    <row r="74" spans="1:16" s="67" customFormat="1" x14ac:dyDescent="0.2">
      <c r="A74" s="152">
        <v>1</v>
      </c>
      <c r="B74" s="152"/>
      <c r="C74" s="152"/>
      <c r="D74" s="152"/>
      <c r="E74" s="152"/>
      <c r="F74" s="152"/>
      <c r="G74" s="152"/>
      <c r="H74" s="153"/>
      <c r="I74" s="154">
        <v>426</v>
      </c>
      <c r="J74" s="158" t="s">
        <v>193</v>
      </c>
      <c r="K74" s="228">
        <v>40000</v>
      </c>
      <c r="L74" s="155"/>
      <c r="M74" s="155"/>
      <c r="N74" s="172"/>
      <c r="O74" s="160"/>
      <c r="P74" s="143"/>
    </row>
    <row r="75" spans="1:16" s="67" customFormat="1" x14ac:dyDescent="0.2">
      <c r="A75" s="162"/>
      <c r="B75" s="162"/>
      <c r="C75" s="162"/>
      <c r="D75" s="162"/>
      <c r="E75" s="162"/>
      <c r="F75" s="162"/>
      <c r="G75" s="162"/>
      <c r="H75" s="163"/>
      <c r="I75" s="211" t="s">
        <v>194</v>
      </c>
      <c r="J75" s="164"/>
      <c r="K75" s="164">
        <f>SUM(K76+K156)</f>
        <v>30090000</v>
      </c>
      <c r="L75" s="164">
        <f t="shared" ref="L75:M75" si="28">SUM(L76+L156)</f>
        <v>16425000</v>
      </c>
      <c r="M75" s="164">
        <f t="shared" si="28"/>
        <v>12795000</v>
      </c>
      <c r="N75" s="212">
        <f>AVERAGE(L75/K75)*100</f>
        <v>54.586241276171485</v>
      </c>
      <c r="O75" s="213">
        <f>AVERAGE(M75/L75)*100</f>
        <v>77.899543378995432</v>
      </c>
      <c r="P75" s="143"/>
    </row>
    <row r="76" spans="1:16" s="67" customFormat="1" x14ac:dyDescent="0.2">
      <c r="A76" s="162"/>
      <c r="B76" s="162"/>
      <c r="C76" s="162"/>
      <c r="D76" s="162"/>
      <c r="E76" s="162"/>
      <c r="F76" s="162"/>
      <c r="G76" s="162"/>
      <c r="H76" s="163"/>
      <c r="I76" s="211" t="s">
        <v>195</v>
      </c>
      <c r="J76" s="164"/>
      <c r="K76" s="164">
        <f>SUM(K80+K111+K124+K140)</f>
        <v>4735000</v>
      </c>
      <c r="L76" s="164">
        <f t="shared" ref="L76:M76" si="29">SUM(L80+L111+L124+L140)</f>
        <v>4255000</v>
      </c>
      <c r="M76" s="164">
        <f t="shared" si="29"/>
        <v>4255000</v>
      </c>
      <c r="N76" s="212">
        <f t="shared" ref="N76:O82" si="30">AVERAGE(L76/K76)*100</f>
        <v>89.86272439281943</v>
      </c>
      <c r="O76" s="213">
        <f t="shared" si="30"/>
        <v>100</v>
      </c>
      <c r="P76" s="143"/>
    </row>
    <row r="77" spans="1:16" s="67" customFormat="1" x14ac:dyDescent="0.2">
      <c r="A77" s="214"/>
      <c r="B77" s="214"/>
      <c r="C77" s="214"/>
      <c r="D77" s="214"/>
      <c r="E77" s="214"/>
      <c r="F77" s="214"/>
      <c r="G77" s="214"/>
      <c r="H77" s="163" t="s">
        <v>144</v>
      </c>
      <c r="I77" s="211" t="s">
        <v>145</v>
      </c>
      <c r="J77" s="215"/>
      <c r="K77" s="216">
        <f>SUM(K141+K147+K150+K153)</f>
        <v>510000</v>
      </c>
      <c r="L77" s="216">
        <f t="shared" ref="L77:M77" si="31">SUM(L141+L147+L150+L153)</f>
        <v>460000</v>
      </c>
      <c r="M77" s="216">
        <f t="shared" si="31"/>
        <v>460000</v>
      </c>
      <c r="N77" s="212">
        <f>AVERAGE(L77/K77)*100</f>
        <v>90.196078431372555</v>
      </c>
      <c r="O77" s="213">
        <f>AVERAGE(M77/L77)*100</f>
        <v>100</v>
      </c>
      <c r="P77" s="143"/>
    </row>
    <row r="78" spans="1:16" s="67" customFormat="1" x14ac:dyDescent="0.2">
      <c r="A78" s="162"/>
      <c r="B78" s="162"/>
      <c r="C78" s="162"/>
      <c r="D78" s="162"/>
      <c r="E78" s="162"/>
      <c r="F78" s="162"/>
      <c r="G78" s="162"/>
      <c r="H78" s="163" t="s">
        <v>196</v>
      </c>
      <c r="I78" s="211" t="s">
        <v>197</v>
      </c>
      <c r="J78" s="164"/>
      <c r="K78" s="164">
        <f>SUM(K99+K102+K125+K128+K134+K137+K131)</f>
        <v>770000</v>
      </c>
      <c r="L78" s="164">
        <f>SUM(L99+L102+L125+L128+L134+L137+L131)</f>
        <v>340000</v>
      </c>
      <c r="M78" s="164">
        <f>SUM(M99+M102+M125+M128+M134+M137+M131)</f>
        <v>340000</v>
      </c>
      <c r="N78" s="212">
        <f t="shared" si="30"/>
        <v>44.155844155844157</v>
      </c>
      <c r="O78" s="213">
        <f t="shared" si="30"/>
        <v>100</v>
      </c>
      <c r="P78" s="143"/>
    </row>
    <row r="79" spans="1:16" s="67" customFormat="1" x14ac:dyDescent="0.2">
      <c r="A79" s="162"/>
      <c r="B79" s="162"/>
      <c r="C79" s="162"/>
      <c r="D79" s="162"/>
      <c r="E79" s="162"/>
      <c r="F79" s="162"/>
      <c r="G79" s="162"/>
      <c r="H79" s="163" t="s">
        <v>198</v>
      </c>
      <c r="I79" s="211" t="s">
        <v>199</v>
      </c>
      <c r="J79" s="215"/>
      <c r="K79" s="164">
        <f>SUM(K81+K84+K87+K90+K93+K96+K105+K108+K112+K115+K118+K121)</f>
        <v>3455000</v>
      </c>
      <c r="L79" s="164">
        <f t="shared" ref="L79:M79" si="32">SUM(L81+L84+L87+L90+L93+L96+L105+L108+L112+L115+L118+L121)</f>
        <v>3455000</v>
      </c>
      <c r="M79" s="164">
        <f t="shared" si="32"/>
        <v>3455000</v>
      </c>
      <c r="N79" s="212">
        <f t="shared" si="30"/>
        <v>100</v>
      </c>
      <c r="O79" s="213">
        <f t="shared" si="30"/>
        <v>100</v>
      </c>
      <c r="P79" s="143"/>
    </row>
    <row r="80" spans="1:16" s="67" customFormat="1" x14ac:dyDescent="0.2">
      <c r="A80" s="206">
        <v>1</v>
      </c>
      <c r="B80" s="206"/>
      <c r="C80" s="206">
        <v>3</v>
      </c>
      <c r="D80" s="206">
        <v>4</v>
      </c>
      <c r="E80" s="206"/>
      <c r="F80" s="206"/>
      <c r="G80" s="206" t="s">
        <v>148</v>
      </c>
      <c r="H80" s="207"/>
      <c r="I80" s="208" t="s">
        <v>200</v>
      </c>
      <c r="J80" s="209" t="s">
        <v>201</v>
      </c>
      <c r="K80" s="210">
        <f>SUM(K81+K84+K87+K90+K93+K96+K99+K102+K105+K108)</f>
        <v>3610000</v>
      </c>
      <c r="L80" s="210">
        <f t="shared" ref="L80:M80" si="33">SUM(L81+L84+L87+L90+L93+L96+L99+L102+L105+L108)</f>
        <v>3460000</v>
      </c>
      <c r="M80" s="210">
        <f t="shared" si="33"/>
        <v>3460000</v>
      </c>
      <c r="N80" s="204">
        <f t="shared" si="30"/>
        <v>95.84487534626038</v>
      </c>
      <c r="O80" s="205">
        <f t="shared" si="30"/>
        <v>100</v>
      </c>
      <c r="P80" s="143"/>
    </row>
    <row r="81" spans="1:16" s="67" customFormat="1" x14ac:dyDescent="0.2">
      <c r="A81" s="146">
        <v>1</v>
      </c>
      <c r="B81" s="146"/>
      <c r="C81" s="146">
        <v>3</v>
      </c>
      <c r="D81" s="146"/>
      <c r="E81" s="146"/>
      <c r="F81" s="146" t="s">
        <v>148</v>
      </c>
      <c r="G81" s="146" t="s">
        <v>148</v>
      </c>
      <c r="H81" s="147" t="s">
        <v>202</v>
      </c>
      <c r="I81" s="147" t="s">
        <v>203</v>
      </c>
      <c r="J81" s="148" t="s">
        <v>204</v>
      </c>
      <c r="K81" s="149">
        <f>SUM(K82)</f>
        <v>600000</v>
      </c>
      <c r="L81" s="149">
        <f t="shared" ref="L81:M81" si="34">SUM(L82)</f>
        <v>600000</v>
      </c>
      <c r="M81" s="149">
        <f t="shared" si="34"/>
        <v>600000</v>
      </c>
      <c r="N81" s="150">
        <f t="shared" si="30"/>
        <v>100</v>
      </c>
      <c r="O81" s="151">
        <f t="shared" si="30"/>
        <v>100</v>
      </c>
      <c r="P81" s="143"/>
    </row>
    <row r="82" spans="1:16" s="67" customFormat="1" x14ac:dyDescent="0.2">
      <c r="A82" s="152"/>
      <c r="B82" s="152"/>
      <c r="C82" s="152"/>
      <c r="D82" s="152"/>
      <c r="E82" s="152"/>
      <c r="F82" s="152" t="s">
        <v>154</v>
      </c>
      <c r="G82" s="152" t="s">
        <v>154</v>
      </c>
      <c r="H82" s="153"/>
      <c r="I82" s="154">
        <v>32</v>
      </c>
      <c r="J82" s="158" t="s">
        <v>80</v>
      </c>
      <c r="K82" s="155">
        <f>SUM(K83)</f>
        <v>600000</v>
      </c>
      <c r="L82" s="228">
        <v>600000</v>
      </c>
      <c r="M82" s="228">
        <v>600000</v>
      </c>
      <c r="N82" s="156">
        <f t="shared" si="30"/>
        <v>100</v>
      </c>
      <c r="O82" s="157">
        <f t="shared" si="30"/>
        <v>100</v>
      </c>
      <c r="P82" s="143"/>
    </row>
    <row r="83" spans="1:16" s="67" customFormat="1" x14ac:dyDescent="0.2">
      <c r="A83" s="152">
        <v>1</v>
      </c>
      <c r="B83" s="152"/>
      <c r="C83" s="152">
        <v>3</v>
      </c>
      <c r="D83" s="152"/>
      <c r="E83" s="152"/>
      <c r="F83" s="152" t="s">
        <v>154</v>
      </c>
      <c r="G83" s="152" t="s">
        <v>154</v>
      </c>
      <c r="H83" s="153"/>
      <c r="I83" s="154">
        <v>323</v>
      </c>
      <c r="J83" s="158" t="s">
        <v>83</v>
      </c>
      <c r="K83" s="228">
        <v>600000</v>
      </c>
      <c r="L83" s="155"/>
      <c r="M83" s="155"/>
      <c r="N83" s="172"/>
      <c r="O83" s="160"/>
      <c r="P83" s="143"/>
    </row>
    <row r="84" spans="1:16" s="67" customFormat="1" x14ac:dyDescent="0.2">
      <c r="A84" s="146">
        <v>1</v>
      </c>
      <c r="B84" s="146"/>
      <c r="C84" s="146"/>
      <c r="D84" s="146"/>
      <c r="E84" s="146"/>
      <c r="F84" s="146" t="s">
        <v>148</v>
      </c>
      <c r="G84" s="146" t="s">
        <v>148</v>
      </c>
      <c r="H84" s="147" t="s">
        <v>205</v>
      </c>
      <c r="I84" s="147" t="s">
        <v>206</v>
      </c>
      <c r="J84" s="148" t="s">
        <v>207</v>
      </c>
      <c r="K84" s="149">
        <f>SUM(K85)</f>
        <v>150000</v>
      </c>
      <c r="L84" s="149">
        <f t="shared" ref="L84:M84" si="35">SUM(L85)</f>
        <v>150000</v>
      </c>
      <c r="M84" s="149">
        <f t="shared" si="35"/>
        <v>150000</v>
      </c>
      <c r="N84" s="150">
        <f>AVERAGE(L84/K84)*100</f>
        <v>100</v>
      </c>
      <c r="O84" s="151">
        <f>AVERAGE(M84/L84)*100</f>
        <v>100</v>
      </c>
      <c r="P84" s="143"/>
    </row>
    <row r="85" spans="1:16" s="67" customFormat="1" x14ac:dyDescent="0.2">
      <c r="A85" s="152"/>
      <c r="B85" s="152"/>
      <c r="C85" s="152"/>
      <c r="D85" s="152"/>
      <c r="E85" s="152"/>
      <c r="F85" s="152" t="s">
        <v>154</v>
      </c>
      <c r="G85" s="152" t="s">
        <v>154</v>
      </c>
      <c r="H85" s="153"/>
      <c r="I85" s="154">
        <v>32</v>
      </c>
      <c r="J85" s="158" t="s">
        <v>80</v>
      </c>
      <c r="K85" s="155">
        <f>SUM(K86)</f>
        <v>150000</v>
      </c>
      <c r="L85" s="228">
        <v>150000</v>
      </c>
      <c r="M85" s="228">
        <v>150000</v>
      </c>
      <c r="N85" s="156">
        <f>AVERAGE(L85/K85)*100</f>
        <v>100</v>
      </c>
      <c r="O85" s="157">
        <f>AVERAGE(M85/L85)*100</f>
        <v>100</v>
      </c>
      <c r="P85" s="143"/>
    </row>
    <row r="86" spans="1:16" s="67" customFormat="1" x14ac:dyDescent="0.2">
      <c r="A86" s="152">
        <v>1</v>
      </c>
      <c r="B86" s="152"/>
      <c r="C86" s="152"/>
      <c r="D86" s="152"/>
      <c r="E86" s="152"/>
      <c r="F86" s="152" t="s">
        <v>154</v>
      </c>
      <c r="G86" s="152" t="s">
        <v>154</v>
      </c>
      <c r="H86" s="153"/>
      <c r="I86" s="154">
        <v>323</v>
      </c>
      <c r="J86" s="158" t="s">
        <v>83</v>
      </c>
      <c r="K86" s="228">
        <v>150000</v>
      </c>
      <c r="L86" s="155"/>
      <c r="M86" s="155"/>
      <c r="N86" s="172"/>
      <c r="O86" s="160"/>
      <c r="P86" s="143"/>
    </row>
    <row r="87" spans="1:16" s="63" customFormat="1" x14ac:dyDescent="0.2">
      <c r="A87" s="146"/>
      <c r="B87" s="146"/>
      <c r="C87" s="146">
        <v>3</v>
      </c>
      <c r="D87" s="146"/>
      <c r="E87" s="146"/>
      <c r="F87" s="146" t="s">
        <v>148</v>
      </c>
      <c r="G87" s="146" t="s">
        <v>148</v>
      </c>
      <c r="H87" s="147" t="s">
        <v>205</v>
      </c>
      <c r="I87" s="147" t="s">
        <v>208</v>
      </c>
      <c r="J87" s="148" t="s">
        <v>209</v>
      </c>
      <c r="K87" s="149">
        <f>SUM(K88)</f>
        <v>900000</v>
      </c>
      <c r="L87" s="149">
        <f t="shared" ref="L87:M87" si="36">SUM(L88)</f>
        <v>900000</v>
      </c>
      <c r="M87" s="149">
        <f t="shared" si="36"/>
        <v>900000</v>
      </c>
      <c r="N87" s="150">
        <f>AVERAGE(L87/K87)*100</f>
        <v>100</v>
      </c>
      <c r="O87" s="151">
        <f>AVERAGE(M87/L87)*100</f>
        <v>100</v>
      </c>
      <c r="P87" s="142"/>
    </row>
    <row r="88" spans="1:16" s="63" customFormat="1" x14ac:dyDescent="0.2">
      <c r="A88" s="152"/>
      <c r="B88" s="152"/>
      <c r="C88" s="152"/>
      <c r="D88" s="152"/>
      <c r="E88" s="152"/>
      <c r="F88" s="152" t="s">
        <v>154</v>
      </c>
      <c r="G88" s="152" t="s">
        <v>154</v>
      </c>
      <c r="H88" s="153"/>
      <c r="I88" s="154">
        <v>32</v>
      </c>
      <c r="J88" s="158" t="s">
        <v>80</v>
      </c>
      <c r="K88" s="155">
        <f>SUM(K89)</f>
        <v>900000</v>
      </c>
      <c r="L88" s="228">
        <v>900000</v>
      </c>
      <c r="M88" s="228">
        <v>900000</v>
      </c>
      <c r="N88" s="156">
        <f>AVERAGE(L88/K88)*100</f>
        <v>100</v>
      </c>
      <c r="O88" s="157">
        <f>AVERAGE(M88/L88)*100</f>
        <v>100</v>
      </c>
      <c r="P88" s="142"/>
    </row>
    <row r="89" spans="1:16" s="63" customFormat="1" x14ac:dyDescent="0.2">
      <c r="A89" s="152"/>
      <c r="B89" s="152"/>
      <c r="C89" s="152">
        <v>3</v>
      </c>
      <c r="D89" s="152"/>
      <c r="E89" s="152"/>
      <c r="F89" s="152" t="s">
        <v>154</v>
      </c>
      <c r="G89" s="152" t="s">
        <v>154</v>
      </c>
      <c r="H89" s="153"/>
      <c r="I89" s="154">
        <v>322</v>
      </c>
      <c r="J89" s="158" t="s">
        <v>210</v>
      </c>
      <c r="K89" s="228">
        <v>900000</v>
      </c>
      <c r="L89" s="155"/>
      <c r="M89" s="155"/>
      <c r="N89" s="172"/>
      <c r="O89" s="160"/>
      <c r="P89" s="142"/>
    </row>
    <row r="90" spans="1:16" s="63" customFormat="1" x14ac:dyDescent="0.2">
      <c r="A90" s="146">
        <v>1</v>
      </c>
      <c r="B90" s="146"/>
      <c r="C90" s="146"/>
      <c r="D90" s="146"/>
      <c r="E90" s="146"/>
      <c r="F90" s="146" t="s">
        <v>148</v>
      </c>
      <c r="G90" s="146" t="s">
        <v>148</v>
      </c>
      <c r="H90" s="147" t="s">
        <v>202</v>
      </c>
      <c r="I90" s="147" t="s">
        <v>211</v>
      </c>
      <c r="J90" s="148" t="s">
        <v>212</v>
      </c>
      <c r="K90" s="149">
        <f>SUM(K91)</f>
        <v>150000</v>
      </c>
      <c r="L90" s="149">
        <f t="shared" ref="L90:M90" si="37">SUM(L91)</f>
        <v>150000</v>
      </c>
      <c r="M90" s="149">
        <f t="shared" si="37"/>
        <v>150000</v>
      </c>
      <c r="N90" s="150">
        <f>AVERAGE(L90/K90)*100</f>
        <v>100</v>
      </c>
      <c r="O90" s="151">
        <f>AVERAGE(M90/L90)*100</f>
        <v>100</v>
      </c>
      <c r="P90" s="142"/>
    </row>
    <row r="91" spans="1:16" s="63" customFormat="1" x14ac:dyDescent="0.2">
      <c r="A91" s="152"/>
      <c r="B91" s="152"/>
      <c r="C91" s="152"/>
      <c r="D91" s="152"/>
      <c r="E91" s="152"/>
      <c r="F91" s="152" t="s">
        <v>154</v>
      </c>
      <c r="G91" s="152" t="s">
        <v>154</v>
      </c>
      <c r="H91" s="153"/>
      <c r="I91" s="154">
        <v>32</v>
      </c>
      <c r="J91" s="158" t="s">
        <v>80</v>
      </c>
      <c r="K91" s="155">
        <f>SUM(K92)</f>
        <v>150000</v>
      </c>
      <c r="L91" s="228">
        <v>150000</v>
      </c>
      <c r="M91" s="228">
        <v>150000</v>
      </c>
      <c r="N91" s="156">
        <f>AVERAGE(L91/K91)*100</f>
        <v>100</v>
      </c>
      <c r="O91" s="157">
        <f>AVERAGE(M91/L91)*100</f>
        <v>100</v>
      </c>
      <c r="P91" s="142"/>
    </row>
    <row r="92" spans="1:16" s="63" customFormat="1" x14ac:dyDescent="0.2">
      <c r="A92" s="152">
        <v>1</v>
      </c>
      <c r="B92" s="152"/>
      <c r="C92" s="152"/>
      <c r="D92" s="152"/>
      <c r="E92" s="152"/>
      <c r="F92" s="152" t="s">
        <v>154</v>
      </c>
      <c r="G92" s="152" t="s">
        <v>154</v>
      </c>
      <c r="H92" s="153"/>
      <c r="I92" s="154">
        <v>329</v>
      </c>
      <c r="J92" s="158" t="s">
        <v>174</v>
      </c>
      <c r="K92" s="228">
        <v>150000</v>
      </c>
      <c r="L92" s="155"/>
      <c r="M92" s="155"/>
      <c r="N92" s="172"/>
      <c r="O92" s="160"/>
      <c r="P92" s="142"/>
    </row>
    <row r="93" spans="1:16" s="63" customFormat="1" x14ac:dyDescent="0.2">
      <c r="A93" s="146">
        <v>1</v>
      </c>
      <c r="B93" s="146"/>
      <c r="C93" s="146">
        <v>3</v>
      </c>
      <c r="D93" s="146">
        <v>4</v>
      </c>
      <c r="E93" s="146"/>
      <c r="F93" s="146"/>
      <c r="G93" s="146" t="s">
        <v>148</v>
      </c>
      <c r="H93" s="147" t="s">
        <v>202</v>
      </c>
      <c r="I93" s="147" t="s">
        <v>213</v>
      </c>
      <c r="J93" s="148" t="s">
        <v>214</v>
      </c>
      <c r="K93" s="149">
        <f>SUM(K94)</f>
        <v>1000000</v>
      </c>
      <c r="L93" s="149">
        <f t="shared" ref="L93:M93" si="38">SUM(L94)</f>
        <v>1000000</v>
      </c>
      <c r="M93" s="149">
        <f t="shared" si="38"/>
        <v>1000000</v>
      </c>
      <c r="N93" s="150">
        <f>AVERAGE(L93/K93)*100</f>
        <v>100</v>
      </c>
      <c r="O93" s="151">
        <f>AVERAGE(M93/L93)*100</f>
        <v>100</v>
      </c>
      <c r="P93" s="142"/>
    </row>
    <row r="94" spans="1:16" s="67" customFormat="1" x14ac:dyDescent="0.2">
      <c r="A94" s="152"/>
      <c r="B94" s="152"/>
      <c r="C94" s="152"/>
      <c r="D94" s="152"/>
      <c r="E94" s="152"/>
      <c r="F94" s="152" t="s">
        <v>154</v>
      </c>
      <c r="G94" s="152" t="s">
        <v>154</v>
      </c>
      <c r="H94" s="153"/>
      <c r="I94" s="154">
        <v>32</v>
      </c>
      <c r="J94" s="158" t="s">
        <v>80</v>
      </c>
      <c r="K94" s="155">
        <f>SUM(K95)</f>
        <v>1000000</v>
      </c>
      <c r="L94" s="228">
        <v>1000000</v>
      </c>
      <c r="M94" s="228">
        <v>1000000</v>
      </c>
      <c r="N94" s="156">
        <f>AVERAGE(L94/K94)*100</f>
        <v>100</v>
      </c>
      <c r="O94" s="157">
        <f>AVERAGE(M94/L94)*100</f>
        <v>100</v>
      </c>
      <c r="P94" s="143"/>
    </row>
    <row r="95" spans="1:16" s="67" customFormat="1" x14ac:dyDescent="0.2">
      <c r="A95" s="152">
        <v>1</v>
      </c>
      <c r="B95" s="152"/>
      <c r="C95" s="152">
        <v>3</v>
      </c>
      <c r="D95" s="152">
        <v>4</v>
      </c>
      <c r="E95" s="152"/>
      <c r="F95" s="152"/>
      <c r="G95" s="152" t="s">
        <v>154</v>
      </c>
      <c r="H95" s="153"/>
      <c r="I95" s="154">
        <v>323</v>
      </c>
      <c r="J95" s="158" t="s">
        <v>83</v>
      </c>
      <c r="K95" s="228">
        <v>1000000</v>
      </c>
      <c r="L95" s="155"/>
      <c r="M95" s="155"/>
      <c r="N95" s="172"/>
      <c r="O95" s="160"/>
      <c r="P95" s="143"/>
    </row>
    <row r="96" spans="1:16" s="67" customFormat="1" x14ac:dyDescent="0.2">
      <c r="A96" s="146">
        <v>1</v>
      </c>
      <c r="B96" s="146"/>
      <c r="C96" s="146"/>
      <c r="D96" s="146">
        <v>4</v>
      </c>
      <c r="E96" s="146"/>
      <c r="F96" s="146" t="s">
        <v>148</v>
      </c>
      <c r="G96" s="146" t="s">
        <v>148</v>
      </c>
      <c r="H96" s="147" t="s">
        <v>202</v>
      </c>
      <c r="I96" s="147" t="s">
        <v>215</v>
      </c>
      <c r="J96" s="148" t="s">
        <v>216</v>
      </c>
      <c r="K96" s="149">
        <f>SUM(K97)</f>
        <v>500000</v>
      </c>
      <c r="L96" s="149">
        <f t="shared" ref="L96:M96" si="39">SUM(L97)</f>
        <v>500000</v>
      </c>
      <c r="M96" s="149">
        <f t="shared" si="39"/>
        <v>500000</v>
      </c>
      <c r="N96" s="150">
        <f>AVERAGE(L96/K96)*100</f>
        <v>100</v>
      </c>
      <c r="O96" s="151">
        <f>AVERAGE(M96/L96)*100</f>
        <v>100</v>
      </c>
      <c r="P96" s="143"/>
    </row>
    <row r="97" spans="1:16" s="67" customFormat="1" x14ac:dyDescent="0.2">
      <c r="A97" s="152"/>
      <c r="B97" s="152"/>
      <c r="C97" s="152"/>
      <c r="D97" s="152"/>
      <c r="E97" s="152"/>
      <c r="F97" s="152" t="s">
        <v>154</v>
      </c>
      <c r="G97" s="152" t="s">
        <v>154</v>
      </c>
      <c r="H97" s="153"/>
      <c r="I97" s="154">
        <v>32</v>
      </c>
      <c r="J97" s="158" t="s">
        <v>80</v>
      </c>
      <c r="K97" s="228">
        <f>SUM(K98)</f>
        <v>500000</v>
      </c>
      <c r="L97" s="228">
        <v>500000</v>
      </c>
      <c r="M97" s="228">
        <v>500000</v>
      </c>
      <c r="N97" s="156">
        <f>AVERAGE(L97/K97)*100</f>
        <v>100</v>
      </c>
      <c r="O97" s="157">
        <f>AVERAGE(M97/L97)*100</f>
        <v>100</v>
      </c>
      <c r="P97" s="143"/>
    </row>
    <row r="98" spans="1:16" s="67" customFormat="1" x14ac:dyDescent="0.2">
      <c r="A98" s="152">
        <v>1</v>
      </c>
      <c r="B98" s="152"/>
      <c r="C98" s="152"/>
      <c r="D98" s="152">
        <v>4</v>
      </c>
      <c r="E98" s="152"/>
      <c r="F98" s="152" t="s">
        <v>154</v>
      </c>
      <c r="G98" s="152" t="s">
        <v>154</v>
      </c>
      <c r="H98" s="153"/>
      <c r="I98" s="154">
        <v>323</v>
      </c>
      <c r="J98" s="158" t="s">
        <v>83</v>
      </c>
      <c r="K98" s="228">
        <v>500000</v>
      </c>
      <c r="L98" s="155"/>
      <c r="M98" s="155"/>
      <c r="N98" s="172"/>
      <c r="O98" s="160"/>
      <c r="P98" s="143"/>
    </row>
    <row r="99" spans="1:16" s="67" customFormat="1" x14ac:dyDescent="0.2">
      <c r="A99" s="146">
        <v>1</v>
      </c>
      <c r="B99" s="146"/>
      <c r="C99" s="146"/>
      <c r="D99" s="146"/>
      <c r="E99" s="146"/>
      <c r="F99" s="146" t="s">
        <v>148</v>
      </c>
      <c r="G99" s="146" t="s">
        <v>148</v>
      </c>
      <c r="H99" s="147" t="s">
        <v>217</v>
      </c>
      <c r="I99" s="147" t="s">
        <v>218</v>
      </c>
      <c r="J99" s="148" t="s">
        <v>219</v>
      </c>
      <c r="K99" s="149">
        <f>SUM(K100)</f>
        <v>20000</v>
      </c>
      <c r="L99" s="149">
        <f t="shared" ref="L99:M99" si="40">SUM(L100)</f>
        <v>20000</v>
      </c>
      <c r="M99" s="149">
        <f t="shared" si="40"/>
        <v>20000</v>
      </c>
      <c r="N99" s="150">
        <f>AVERAGE(L99/K99)*100</f>
        <v>100</v>
      </c>
      <c r="O99" s="151">
        <f>AVERAGE(M99/L99)*100</f>
        <v>100</v>
      </c>
      <c r="P99" s="143"/>
    </row>
    <row r="100" spans="1:16" s="67" customFormat="1" x14ac:dyDescent="0.2">
      <c r="A100" s="152"/>
      <c r="B100" s="152"/>
      <c r="C100" s="152"/>
      <c r="D100" s="152"/>
      <c r="E100" s="152"/>
      <c r="F100" s="152" t="s">
        <v>154</v>
      </c>
      <c r="G100" s="152" t="s">
        <v>154</v>
      </c>
      <c r="H100" s="153"/>
      <c r="I100" s="154">
        <v>32</v>
      </c>
      <c r="J100" s="158" t="s">
        <v>80</v>
      </c>
      <c r="K100" s="155">
        <f>SUM(K101)</f>
        <v>20000</v>
      </c>
      <c r="L100" s="228">
        <v>20000</v>
      </c>
      <c r="M100" s="228">
        <v>20000</v>
      </c>
      <c r="N100" s="156">
        <f>AVERAGE(L100/K100)*100</f>
        <v>100</v>
      </c>
      <c r="O100" s="157">
        <f>AVERAGE(M100/L100)*100</f>
        <v>100</v>
      </c>
      <c r="P100" s="143"/>
    </row>
    <row r="101" spans="1:16" s="67" customFormat="1" x14ac:dyDescent="0.2">
      <c r="A101" s="152">
        <v>1</v>
      </c>
      <c r="B101" s="152"/>
      <c r="C101" s="152"/>
      <c r="D101" s="152"/>
      <c r="E101" s="152"/>
      <c r="F101" s="152" t="s">
        <v>154</v>
      </c>
      <c r="G101" s="152" t="s">
        <v>154</v>
      </c>
      <c r="H101" s="153"/>
      <c r="I101" s="154">
        <v>323</v>
      </c>
      <c r="J101" s="158" t="s">
        <v>83</v>
      </c>
      <c r="K101" s="228">
        <v>20000</v>
      </c>
      <c r="L101" s="155"/>
      <c r="M101" s="155"/>
      <c r="N101" s="172"/>
      <c r="O101" s="160"/>
      <c r="P101" s="143"/>
    </row>
    <row r="102" spans="1:16" s="67" customFormat="1" x14ac:dyDescent="0.2">
      <c r="A102" s="146">
        <v>1</v>
      </c>
      <c r="B102" s="146"/>
      <c r="C102" s="146"/>
      <c r="D102" s="146"/>
      <c r="E102" s="146"/>
      <c r="F102" s="146" t="s">
        <v>148</v>
      </c>
      <c r="G102" s="146" t="s">
        <v>148</v>
      </c>
      <c r="H102" s="147" t="s">
        <v>220</v>
      </c>
      <c r="I102" s="147" t="s">
        <v>221</v>
      </c>
      <c r="J102" s="148" t="s">
        <v>222</v>
      </c>
      <c r="K102" s="149">
        <f>SUM(K103)</f>
        <v>250000</v>
      </c>
      <c r="L102" s="149">
        <f t="shared" ref="L102:M102" si="41">SUM(L103)</f>
        <v>100000</v>
      </c>
      <c r="M102" s="149">
        <f t="shared" si="41"/>
        <v>100000</v>
      </c>
      <c r="N102" s="150">
        <f>AVERAGE(L102/K102)*100</f>
        <v>40</v>
      </c>
      <c r="O102" s="151">
        <f>AVERAGE(M102/L102)*100</f>
        <v>100</v>
      </c>
      <c r="P102" s="143"/>
    </row>
    <row r="103" spans="1:16" s="67" customFormat="1" x14ac:dyDescent="0.2">
      <c r="A103" s="152"/>
      <c r="B103" s="152"/>
      <c r="C103" s="152"/>
      <c r="D103" s="152"/>
      <c r="E103" s="152"/>
      <c r="F103" s="152" t="s">
        <v>154</v>
      </c>
      <c r="G103" s="152" t="s">
        <v>154</v>
      </c>
      <c r="H103" s="153"/>
      <c r="I103" s="154">
        <v>32</v>
      </c>
      <c r="J103" s="158" t="s">
        <v>80</v>
      </c>
      <c r="K103" s="155">
        <f>SUM(K104)</f>
        <v>250000</v>
      </c>
      <c r="L103" s="228">
        <v>100000</v>
      </c>
      <c r="M103" s="228">
        <v>100000</v>
      </c>
      <c r="N103" s="156">
        <f>AVERAGE(L103/K103)*100</f>
        <v>40</v>
      </c>
      <c r="O103" s="157">
        <f>AVERAGE(M103/L103)*100</f>
        <v>100</v>
      </c>
      <c r="P103" s="143"/>
    </row>
    <row r="104" spans="1:16" s="67" customFormat="1" x14ac:dyDescent="0.2">
      <c r="A104" s="152">
        <v>1</v>
      </c>
      <c r="B104" s="152"/>
      <c r="C104" s="152"/>
      <c r="D104" s="152"/>
      <c r="E104" s="152"/>
      <c r="F104" s="152" t="s">
        <v>154</v>
      </c>
      <c r="G104" s="152" t="s">
        <v>154</v>
      </c>
      <c r="H104" s="153"/>
      <c r="I104" s="154">
        <v>323</v>
      </c>
      <c r="J104" s="158" t="s">
        <v>83</v>
      </c>
      <c r="K104" s="228">
        <v>250000</v>
      </c>
      <c r="L104" s="155"/>
      <c r="M104" s="155"/>
      <c r="N104" s="172"/>
      <c r="O104" s="160"/>
      <c r="P104" s="143"/>
    </row>
    <row r="105" spans="1:16" s="67" customFormat="1" x14ac:dyDescent="0.2">
      <c r="A105" s="146">
        <v>1</v>
      </c>
      <c r="B105" s="146"/>
      <c r="C105" s="146">
        <v>3</v>
      </c>
      <c r="D105" s="146"/>
      <c r="E105" s="146"/>
      <c r="F105" s="146" t="s">
        <v>148</v>
      </c>
      <c r="G105" s="146" t="s">
        <v>148</v>
      </c>
      <c r="H105" s="147" t="s">
        <v>202</v>
      </c>
      <c r="I105" s="147" t="s">
        <v>223</v>
      </c>
      <c r="J105" s="148" t="s">
        <v>224</v>
      </c>
      <c r="K105" s="149">
        <f>SUM(K106)</f>
        <v>20000</v>
      </c>
      <c r="L105" s="149">
        <f t="shared" ref="L105:M105" si="42">SUM(L106)</f>
        <v>20000</v>
      </c>
      <c r="M105" s="149">
        <f t="shared" si="42"/>
        <v>20000</v>
      </c>
      <c r="N105" s="150">
        <f>AVERAGE(L105/K105)*100</f>
        <v>100</v>
      </c>
      <c r="O105" s="151">
        <f>AVERAGE(M105/L105)*100</f>
        <v>100</v>
      </c>
      <c r="P105" s="143"/>
    </row>
    <row r="106" spans="1:16" s="67" customFormat="1" x14ac:dyDescent="0.2">
      <c r="A106" s="152"/>
      <c r="B106" s="152"/>
      <c r="C106" s="152"/>
      <c r="D106" s="152"/>
      <c r="E106" s="152"/>
      <c r="F106" s="152" t="s">
        <v>154</v>
      </c>
      <c r="G106" s="152" t="s">
        <v>154</v>
      </c>
      <c r="H106" s="153"/>
      <c r="I106" s="154">
        <v>32</v>
      </c>
      <c r="J106" s="158" t="s">
        <v>80</v>
      </c>
      <c r="K106" s="155">
        <f>SUM(K107)</f>
        <v>20000</v>
      </c>
      <c r="L106" s="228">
        <v>20000</v>
      </c>
      <c r="M106" s="228">
        <v>20000</v>
      </c>
      <c r="N106" s="156">
        <f>AVERAGE(L106/K106)*100</f>
        <v>100</v>
      </c>
      <c r="O106" s="157">
        <f>AVERAGE(M106/L106)*100</f>
        <v>100</v>
      </c>
      <c r="P106" s="143"/>
    </row>
    <row r="107" spans="1:16" s="67" customFormat="1" x14ac:dyDescent="0.2">
      <c r="A107" s="152">
        <v>1</v>
      </c>
      <c r="B107" s="152"/>
      <c r="C107" s="152">
        <v>3</v>
      </c>
      <c r="D107" s="152"/>
      <c r="E107" s="152"/>
      <c r="F107" s="152" t="s">
        <v>154</v>
      </c>
      <c r="G107" s="152" t="s">
        <v>154</v>
      </c>
      <c r="H107" s="153"/>
      <c r="I107" s="154">
        <v>323</v>
      </c>
      <c r="J107" s="158" t="s">
        <v>83</v>
      </c>
      <c r="K107" s="228">
        <v>20000</v>
      </c>
      <c r="L107" s="155"/>
      <c r="M107" s="155"/>
      <c r="N107" s="172"/>
      <c r="O107" s="160"/>
      <c r="P107" s="143"/>
    </row>
    <row r="108" spans="1:16" s="67" customFormat="1" x14ac:dyDescent="0.2">
      <c r="A108" s="146">
        <v>1</v>
      </c>
      <c r="B108" s="146"/>
      <c r="C108" s="146"/>
      <c r="D108" s="146"/>
      <c r="E108" s="146"/>
      <c r="F108" s="146" t="s">
        <v>148</v>
      </c>
      <c r="G108" s="146" t="s">
        <v>148</v>
      </c>
      <c r="H108" s="147" t="s">
        <v>202</v>
      </c>
      <c r="I108" s="147" t="s">
        <v>225</v>
      </c>
      <c r="J108" s="148" t="s">
        <v>226</v>
      </c>
      <c r="K108" s="149">
        <f>SUM(K109)</f>
        <v>20000</v>
      </c>
      <c r="L108" s="149">
        <f t="shared" ref="L108:M108" si="43">SUM(L109)</f>
        <v>20000</v>
      </c>
      <c r="M108" s="149">
        <f t="shared" si="43"/>
        <v>20000</v>
      </c>
      <c r="N108" s="150">
        <f>AVERAGE(L108/K108)*100</f>
        <v>100</v>
      </c>
      <c r="O108" s="151">
        <f>AVERAGE(M108/L108)*100</f>
        <v>100</v>
      </c>
      <c r="P108" s="143"/>
    </row>
    <row r="109" spans="1:16" s="67" customFormat="1" x14ac:dyDescent="0.2">
      <c r="A109" s="152"/>
      <c r="B109" s="152"/>
      <c r="C109" s="152"/>
      <c r="D109" s="152"/>
      <c r="E109" s="152"/>
      <c r="F109" s="152"/>
      <c r="G109" s="152"/>
      <c r="H109" s="153"/>
      <c r="I109" s="154">
        <v>32</v>
      </c>
      <c r="J109" s="158" t="s">
        <v>80</v>
      </c>
      <c r="K109" s="155">
        <f>SUM(K110)</f>
        <v>20000</v>
      </c>
      <c r="L109" s="228">
        <v>20000</v>
      </c>
      <c r="M109" s="228">
        <v>20000</v>
      </c>
      <c r="N109" s="156">
        <f>AVERAGE(L109/K109)*100</f>
        <v>100</v>
      </c>
      <c r="O109" s="157">
        <f>AVERAGE(M109/L109)*100</f>
        <v>100</v>
      </c>
      <c r="P109" s="143"/>
    </row>
    <row r="110" spans="1:16" s="67" customFormat="1" x14ac:dyDescent="0.2">
      <c r="A110" s="152">
        <v>1</v>
      </c>
      <c r="B110" s="152"/>
      <c r="C110" s="152"/>
      <c r="D110" s="152"/>
      <c r="E110" s="152"/>
      <c r="F110" s="152"/>
      <c r="G110" s="152"/>
      <c r="H110" s="153"/>
      <c r="I110" s="154">
        <v>323</v>
      </c>
      <c r="J110" s="158" t="s">
        <v>83</v>
      </c>
      <c r="K110" s="228">
        <v>20000</v>
      </c>
      <c r="L110" s="155"/>
      <c r="M110" s="155"/>
      <c r="N110" s="172"/>
      <c r="O110" s="160"/>
      <c r="P110" s="143"/>
    </row>
    <row r="111" spans="1:16" s="67" customFormat="1" x14ac:dyDescent="0.2">
      <c r="A111" s="206">
        <v>1</v>
      </c>
      <c r="B111" s="206"/>
      <c r="C111" s="206"/>
      <c r="D111" s="206"/>
      <c r="E111" s="206"/>
      <c r="F111" s="206" t="s">
        <v>148</v>
      </c>
      <c r="G111" s="206" t="s">
        <v>148</v>
      </c>
      <c r="H111" s="207"/>
      <c r="I111" s="208" t="s">
        <v>227</v>
      </c>
      <c r="J111" s="209" t="s">
        <v>228</v>
      </c>
      <c r="K111" s="210">
        <f>SUM(K112+K115+K118+K121)</f>
        <v>115000</v>
      </c>
      <c r="L111" s="210">
        <f t="shared" ref="L111:M111" si="44">SUM(L112+L115+L118+L121)</f>
        <v>115000</v>
      </c>
      <c r="M111" s="210">
        <f t="shared" si="44"/>
        <v>115000</v>
      </c>
      <c r="N111" s="204">
        <f t="shared" ref="N111:O112" si="45">AVERAGE(L111/K111)*100</f>
        <v>100</v>
      </c>
      <c r="O111" s="205">
        <f t="shared" si="45"/>
        <v>100</v>
      </c>
      <c r="P111" s="143"/>
    </row>
    <row r="112" spans="1:16" s="63" customFormat="1" x14ac:dyDescent="0.2">
      <c r="A112" s="146">
        <v>1</v>
      </c>
      <c r="B112" s="146"/>
      <c r="C112" s="146"/>
      <c r="D112" s="146"/>
      <c r="E112" s="146"/>
      <c r="F112" s="146" t="s">
        <v>148</v>
      </c>
      <c r="G112" s="146" t="s">
        <v>148</v>
      </c>
      <c r="H112" s="147" t="s">
        <v>202</v>
      </c>
      <c r="I112" s="147" t="s">
        <v>229</v>
      </c>
      <c r="J112" s="148" t="s">
        <v>230</v>
      </c>
      <c r="K112" s="149">
        <f>SUM(K113)</f>
        <v>5000</v>
      </c>
      <c r="L112" s="149">
        <f t="shared" ref="L112:M112" si="46">SUM(L113)</f>
        <v>5000</v>
      </c>
      <c r="M112" s="149">
        <f t="shared" si="46"/>
        <v>5000</v>
      </c>
      <c r="N112" s="150">
        <f t="shared" si="45"/>
        <v>100</v>
      </c>
      <c r="O112" s="151">
        <f t="shared" si="45"/>
        <v>100</v>
      </c>
      <c r="P112" s="142"/>
    </row>
    <row r="113" spans="1:16" s="67" customFormat="1" x14ac:dyDescent="0.2">
      <c r="A113" s="152"/>
      <c r="B113" s="152"/>
      <c r="C113" s="152"/>
      <c r="D113" s="152"/>
      <c r="E113" s="152"/>
      <c r="F113" s="152" t="s">
        <v>154</v>
      </c>
      <c r="G113" s="152" t="s">
        <v>154</v>
      </c>
      <c r="H113" s="153"/>
      <c r="I113" s="154">
        <v>32</v>
      </c>
      <c r="J113" s="158" t="s">
        <v>80</v>
      </c>
      <c r="K113" s="155">
        <f>SUM(K114)</f>
        <v>5000</v>
      </c>
      <c r="L113" s="228">
        <v>5000</v>
      </c>
      <c r="M113" s="228">
        <v>5000</v>
      </c>
      <c r="N113" s="156">
        <f>AVERAGE(L113/K113)*100</f>
        <v>100</v>
      </c>
      <c r="O113" s="157">
        <f>AVERAGE(M113/L113)*100</f>
        <v>100</v>
      </c>
      <c r="P113" s="143"/>
    </row>
    <row r="114" spans="1:16" s="67" customFormat="1" x14ac:dyDescent="0.2">
      <c r="A114" s="152">
        <v>1</v>
      </c>
      <c r="B114" s="152"/>
      <c r="C114" s="152"/>
      <c r="D114" s="152"/>
      <c r="E114" s="152"/>
      <c r="F114" s="152" t="s">
        <v>154</v>
      </c>
      <c r="G114" s="152" t="s">
        <v>154</v>
      </c>
      <c r="H114" s="153"/>
      <c r="I114" s="154">
        <v>329</v>
      </c>
      <c r="J114" s="158" t="s">
        <v>174</v>
      </c>
      <c r="K114" s="228">
        <v>5000</v>
      </c>
      <c r="L114" s="155"/>
      <c r="M114" s="155"/>
      <c r="N114" s="172"/>
      <c r="O114" s="160"/>
      <c r="P114" s="143"/>
    </row>
    <row r="115" spans="1:16" s="67" customFormat="1" x14ac:dyDescent="0.2">
      <c r="A115" s="146">
        <v>1</v>
      </c>
      <c r="B115" s="146"/>
      <c r="C115" s="146"/>
      <c r="D115" s="146"/>
      <c r="E115" s="146"/>
      <c r="F115" s="146" t="s">
        <v>148</v>
      </c>
      <c r="G115" s="146" t="s">
        <v>148</v>
      </c>
      <c r="H115" s="147" t="s">
        <v>202</v>
      </c>
      <c r="I115" s="147" t="s">
        <v>231</v>
      </c>
      <c r="J115" s="148" t="s">
        <v>232</v>
      </c>
      <c r="K115" s="149">
        <f>SUM(K116)</f>
        <v>20000</v>
      </c>
      <c r="L115" s="149">
        <f t="shared" ref="L115:M115" si="47">SUM(L116)</f>
        <v>20000</v>
      </c>
      <c r="M115" s="149">
        <f t="shared" si="47"/>
        <v>20000</v>
      </c>
      <c r="N115" s="150">
        <f>AVERAGE(L115/K115)*100</f>
        <v>100</v>
      </c>
      <c r="O115" s="151">
        <f>AVERAGE(M115/L115)*100</f>
        <v>100</v>
      </c>
      <c r="P115" s="143"/>
    </row>
    <row r="116" spans="1:16" s="67" customFormat="1" x14ac:dyDescent="0.2">
      <c r="A116" s="152"/>
      <c r="B116" s="152"/>
      <c r="C116" s="152"/>
      <c r="D116" s="152"/>
      <c r="E116" s="152"/>
      <c r="F116" s="152" t="s">
        <v>154</v>
      </c>
      <c r="G116" s="152" t="s">
        <v>154</v>
      </c>
      <c r="H116" s="153"/>
      <c r="I116" s="154">
        <v>32</v>
      </c>
      <c r="J116" s="158" t="s">
        <v>80</v>
      </c>
      <c r="K116" s="155">
        <f>SUM(K117)</f>
        <v>20000</v>
      </c>
      <c r="L116" s="228">
        <v>20000</v>
      </c>
      <c r="M116" s="228">
        <v>20000</v>
      </c>
      <c r="N116" s="156">
        <f>AVERAGE(L116/K116)*100</f>
        <v>100</v>
      </c>
      <c r="O116" s="157">
        <f>AVERAGE(M116/L116)*100</f>
        <v>100</v>
      </c>
      <c r="P116" s="143"/>
    </row>
    <row r="117" spans="1:16" s="67" customFormat="1" x14ac:dyDescent="0.2">
      <c r="A117" s="152">
        <v>1</v>
      </c>
      <c r="B117" s="152"/>
      <c r="C117" s="152"/>
      <c r="D117" s="152"/>
      <c r="E117" s="152"/>
      <c r="F117" s="152" t="s">
        <v>154</v>
      </c>
      <c r="G117" s="152" t="s">
        <v>154</v>
      </c>
      <c r="H117" s="153"/>
      <c r="I117" s="154">
        <v>323</v>
      </c>
      <c r="J117" s="158" t="s">
        <v>83</v>
      </c>
      <c r="K117" s="228">
        <v>20000</v>
      </c>
      <c r="L117" s="155"/>
      <c r="M117" s="155"/>
      <c r="N117" s="172"/>
      <c r="O117" s="160"/>
      <c r="P117" s="143"/>
    </row>
    <row r="118" spans="1:16" s="63" customFormat="1" x14ac:dyDescent="0.2">
      <c r="A118" s="146">
        <v>1</v>
      </c>
      <c r="B118" s="146"/>
      <c r="C118" s="146"/>
      <c r="D118" s="146"/>
      <c r="E118" s="146"/>
      <c r="F118" s="146" t="s">
        <v>148</v>
      </c>
      <c r="G118" s="146" t="s">
        <v>148</v>
      </c>
      <c r="H118" s="147" t="s">
        <v>202</v>
      </c>
      <c r="I118" s="147" t="s">
        <v>233</v>
      </c>
      <c r="J118" s="148" t="s">
        <v>234</v>
      </c>
      <c r="K118" s="149">
        <f>SUM(K119)</f>
        <v>80000</v>
      </c>
      <c r="L118" s="149">
        <f t="shared" ref="L118:M118" si="48">SUM(L119)</f>
        <v>80000</v>
      </c>
      <c r="M118" s="149">
        <f t="shared" si="48"/>
        <v>80000</v>
      </c>
      <c r="N118" s="150">
        <f>AVERAGE(L118/K118)*100</f>
        <v>100</v>
      </c>
      <c r="O118" s="151">
        <f>AVERAGE(M118/L118)*100</f>
        <v>100</v>
      </c>
      <c r="P118" s="142"/>
    </row>
    <row r="119" spans="1:16" s="67" customFormat="1" x14ac:dyDescent="0.2">
      <c r="A119" s="152"/>
      <c r="B119" s="152"/>
      <c r="C119" s="152"/>
      <c r="D119" s="152"/>
      <c r="E119" s="152"/>
      <c r="F119" s="152" t="s">
        <v>154</v>
      </c>
      <c r="G119" s="152" t="s">
        <v>154</v>
      </c>
      <c r="H119" s="153"/>
      <c r="I119" s="154">
        <v>32</v>
      </c>
      <c r="J119" s="158" t="s">
        <v>80</v>
      </c>
      <c r="K119" s="155">
        <f>SUM(K120)</f>
        <v>80000</v>
      </c>
      <c r="L119" s="228">
        <v>80000</v>
      </c>
      <c r="M119" s="228">
        <v>80000</v>
      </c>
      <c r="N119" s="156">
        <f>AVERAGE(L119/K119)*100</f>
        <v>100</v>
      </c>
      <c r="O119" s="157">
        <f>AVERAGE(M119/L119)*100</f>
        <v>100</v>
      </c>
      <c r="P119" s="143"/>
    </row>
    <row r="120" spans="1:16" s="67" customFormat="1" x14ac:dyDescent="0.2">
      <c r="A120" s="152">
        <v>1</v>
      </c>
      <c r="B120" s="152"/>
      <c r="C120" s="152"/>
      <c r="D120" s="152"/>
      <c r="E120" s="152"/>
      <c r="F120" s="152" t="s">
        <v>154</v>
      </c>
      <c r="G120" s="152" t="s">
        <v>154</v>
      </c>
      <c r="H120" s="153"/>
      <c r="I120" s="154">
        <v>323</v>
      </c>
      <c r="J120" s="158" t="s">
        <v>83</v>
      </c>
      <c r="K120" s="228">
        <v>80000</v>
      </c>
      <c r="L120" s="155"/>
      <c r="M120" s="155"/>
      <c r="N120" s="172"/>
      <c r="O120" s="160"/>
      <c r="P120" s="143"/>
    </row>
    <row r="121" spans="1:16" s="63" customFormat="1" x14ac:dyDescent="0.2">
      <c r="A121" s="146">
        <v>1</v>
      </c>
      <c r="B121" s="146"/>
      <c r="C121" s="146"/>
      <c r="D121" s="146"/>
      <c r="E121" s="146"/>
      <c r="F121" s="146" t="s">
        <v>148</v>
      </c>
      <c r="G121" s="146" t="s">
        <v>148</v>
      </c>
      <c r="H121" s="147" t="s">
        <v>202</v>
      </c>
      <c r="I121" s="147" t="s">
        <v>235</v>
      </c>
      <c r="J121" s="148" t="s">
        <v>236</v>
      </c>
      <c r="K121" s="149">
        <f>SUM(K122)</f>
        <v>10000</v>
      </c>
      <c r="L121" s="149">
        <f t="shared" ref="L121:M121" si="49">SUM(L122)</f>
        <v>10000</v>
      </c>
      <c r="M121" s="149">
        <f t="shared" si="49"/>
        <v>10000</v>
      </c>
      <c r="N121" s="150">
        <f>AVERAGE(L121/K121)*100</f>
        <v>100</v>
      </c>
      <c r="O121" s="151">
        <f>AVERAGE(M121/L121)*100</f>
        <v>100</v>
      </c>
      <c r="P121" s="142"/>
    </row>
    <row r="122" spans="1:16" s="63" customFormat="1" x14ac:dyDescent="0.2">
      <c r="A122" s="152"/>
      <c r="B122" s="152"/>
      <c r="C122" s="152"/>
      <c r="D122" s="152"/>
      <c r="E122" s="152"/>
      <c r="F122" s="152" t="s">
        <v>154</v>
      </c>
      <c r="G122" s="152" t="s">
        <v>154</v>
      </c>
      <c r="H122" s="153"/>
      <c r="I122" s="154">
        <v>32</v>
      </c>
      <c r="J122" s="158" t="s">
        <v>80</v>
      </c>
      <c r="K122" s="155">
        <f>SUM(K123)</f>
        <v>10000</v>
      </c>
      <c r="L122" s="228">
        <v>10000</v>
      </c>
      <c r="M122" s="228">
        <v>10000</v>
      </c>
      <c r="N122" s="156">
        <f>AVERAGE(L122/K122)*100</f>
        <v>100</v>
      </c>
      <c r="O122" s="157">
        <f>AVERAGE(M122/L122)*100</f>
        <v>100</v>
      </c>
      <c r="P122" s="142"/>
    </row>
    <row r="123" spans="1:16" s="63" customFormat="1" x14ac:dyDescent="0.2">
      <c r="A123" s="152">
        <v>1</v>
      </c>
      <c r="B123" s="152"/>
      <c r="C123" s="152"/>
      <c r="D123" s="152"/>
      <c r="E123" s="152"/>
      <c r="F123" s="152" t="s">
        <v>154</v>
      </c>
      <c r="G123" s="152" t="s">
        <v>154</v>
      </c>
      <c r="H123" s="153"/>
      <c r="I123" s="154">
        <v>323</v>
      </c>
      <c r="J123" s="158" t="s">
        <v>83</v>
      </c>
      <c r="K123" s="228">
        <v>10000</v>
      </c>
      <c r="L123" s="155"/>
      <c r="M123" s="155"/>
      <c r="N123" s="172"/>
      <c r="O123" s="160"/>
      <c r="P123" s="142"/>
    </row>
    <row r="124" spans="1:16" s="67" customFormat="1" x14ac:dyDescent="0.2">
      <c r="A124" s="206">
        <v>1</v>
      </c>
      <c r="B124" s="206"/>
      <c r="C124" s="206"/>
      <c r="D124" s="206"/>
      <c r="E124" s="206"/>
      <c r="F124" s="206"/>
      <c r="G124" s="206"/>
      <c r="H124" s="207"/>
      <c r="I124" s="208" t="s">
        <v>237</v>
      </c>
      <c r="J124" s="209" t="s">
        <v>238</v>
      </c>
      <c r="K124" s="210">
        <f>SUM(K125+K128+K134+K137+K131)</f>
        <v>500000</v>
      </c>
      <c r="L124" s="210">
        <f t="shared" ref="L124:M124" si="50">SUM(L125+L128+L134+L137+L131)</f>
        <v>220000</v>
      </c>
      <c r="M124" s="210">
        <f t="shared" si="50"/>
        <v>220000</v>
      </c>
      <c r="N124" s="204">
        <f t="shared" ref="N124:O126" si="51">AVERAGE(L124/K124)*100</f>
        <v>44</v>
      </c>
      <c r="O124" s="205">
        <f t="shared" si="51"/>
        <v>100</v>
      </c>
      <c r="P124" s="143"/>
    </row>
    <row r="125" spans="1:16" s="67" customFormat="1" ht="12.75" customHeight="1" x14ac:dyDescent="0.2">
      <c r="A125" s="146">
        <v>1</v>
      </c>
      <c r="B125" s="146"/>
      <c r="C125" s="146"/>
      <c r="D125" s="146"/>
      <c r="E125" s="146"/>
      <c r="F125" s="146"/>
      <c r="G125" s="146"/>
      <c r="H125" s="147" t="s">
        <v>239</v>
      </c>
      <c r="I125" s="147" t="s">
        <v>240</v>
      </c>
      <c r="J125" s="148" t="s">
        <v>241</v>
      </c>
      <c r="K125" s="149">
        <f>SUM(K126)</f>
        <v>15000</v>
      </c>
      <c r="L125" s="149">
        <f t="shared" ref="L125:M125" si="52">SUM(L126)</f>
        <v>15000</v>
      </c>
      <c r="M125" s="149">
        <f t="shared" si="52"/>
        <v>15000</v>
      </c>
      <c r="N125" s="150">
        <f t="shared" si="51"/>
        <v>100</v>
      </c>
      <c r="O125" s="151">
        <f t="shared" si="51"/>
        <v>100</v>
      </c>
      <c r="P125" s="143"/>
    </row>
    <row r="126" spans="1:16" s="63" customFormat="1" x14ac:dyDescent="0.2">
      <c r="A126" s="152"/>
      <c r="B126" s="152"/>
      <c r="C126" s="152"/>
      <c r="D126" s="152"/>
      <c r="E126" s="152"/>
      <c r="F126" s="152"/>
      <c r="G126" s="152"/>
      <c r="H126" s="153"/>
      <c r="I126" s="154">
        <v>32</v>
      </c>
      <c r="J126" s="158" t="s">
        <v>80</v>
      </c>
      <c r="K126" s="155">
        <f>SUM(K127)</f>
        <v>15000</v>
      </c>
      <c r="L126" s="228">
        <v>15000</v>
      </c>
      <c r="M126" s="228">
        <v>15000</v>
      </c>
      <c r="N126" s="156">
        <f t="shared" si="51"/>
        <v>100</v>
      </c>
      <c r="O126" s="157">
        <f t="shared" si="51"/>
        <v>100</v>
      </c>
      <c r="P126" s="142"/>
    </row>
    <row r="127" spans="1:16" s="67" customFormat="1" x14ac:dyDescent="0.2">
      <c r="A127" s="152">
        <v>1</v>
      </c>
      <c r="B127" s="152"/>
      <c r="C127" s="152"/>
      <c r="D127" s="152"/>
      <c r="E127" s="152"/>
      <c r="F127" s="152"/>
      <c r="G127" s="152"/>
      <c r="H127" s="153"/>
      <c r="I127" s="154">
        <v>323</v>
      </c>
      <c r="J127" s="158" t="s">
        <v>83</v>
      </c>
      <c r="K127" s="228">
        <v>15000</v>
      </c>
      <c r="L127" s="155"/>
      <c r="M127" s="155"/>
      <c r="N127" s="172"/>
      <c r="O127" s="160"/>
      <c r="P127" s="143"/>
    </row>
    <row r="128" spans="1:16" s="67" customFormat="1" x14ac:dyDescent="0.2">
      <c r="A128" s="146">
        <v>1</v>
      </c>
      <c r="B128" s="146"/>
      <c r="C128" s="146"/>
      <c r="D128" s="146"/>
      <c r="E128" s="146"/>
      <c r="F128" s="146"/>
      <c r="G128" s="146"/>
      <c r="H128" s="147" t="s">
        <v>220</v>
      </c>
      <c r="I128" s="147" t="s">
        <v>244</v>
      </c>
      <c r="J128" s="148" t="s">
        <v>245</v>
      </c>
      <c r="K128" s="149">
        <f>SUM(K129)</f>
        <v>80000</v>
      </c>
      <c r="L128" s="149">
        <f t="shared" ref="L128:M128" si="53">SUM(L129)</f>
        <v>80000</v>
      </c>
      <c r="M128" s="149">
        <f t="shared" si="53"/>
        <v>80000</v>
      </c>
      <c r="N128" s="150">
        <f>AVERAGE(L128/K128)*100</f>
        <v>100</v>
      </c>
      <c r="O128" s="151">
        <f>AVERAGE(M128/L128)*100</f>
        <v>100</v>
      </c>
      <c r="P128" s="143"/>
    </row>
    <row r="129" spans="1:17" s="67" customFormat="1" x14ac:dyDescent="0.2">
      <c r="A129" s="152"/>
      <c r="B129" s="152"/>
      <c r="C129" s="152"/>
      <c r="D129" s="152"/>
      <c r="E129" s="152"/>
      <c r="F129" s="152"/>
      <c r="G129" s="152"/>
      <c r="H129" s="153"/>
      <c r="I129" s="154">
        <v>32</v>
      </c>
      <c r="J129" s="158" t="s">
        <v>80</v>
      </c>
      <c r="K129" s="155">
        <f>SUM(K130)</f>
        <v>80000</v>
      </c>
      <c r="L129" s="228">
        <v>80000</v>
      </c>
      <c r="M129" s="228">
        <v>80000</v>
      </c>
      <c r="N129" s="156">
        <f>AVERAGE(L129/K129)*100</f>
        <v>100</v>
      </c>
      <c r="O129" s="157">
        <f>AVERAGE(M129/L129)*100</f>
        <v>100</v>
      </c>
      <c r="P129" s="143"/>
    </row>
    <row r="130" spans="1:17" s="67" customFormat="1" x14ac:dyDescent="0.2">
      <c r="A130" s="152">
        <v>1</v>
      </c>
      <c r="B130" s="152"/>
      <c r="C130" s="152"/>
      <c r="D130" s="152"/>
      <c r="E130" s="152"/>
      <c r="F130" s="152"/>
      <c r="G130" s="152"/>
      <c r="H130" s="153"/>
      <c r="I130" s="154">
        <v>329</v>
      </c>
      <c r="J130" s="158" t="s">
        <v>174</v>
      </c>
      <c r="K130" s="228">
        <v>80000</v>
      </c>
      <c r="L130" s="155"/>
      <c r="M130" s="155"/>
      <c r="N130" s="172"/>
      <c r="O130" s="160"/>
      <c r="P130" s="143"/>
    </row>
    <row r="131" spans="1:17" s="67" customFormat="1" ht="12.75" customHeight="1" x14ac:dyDescent="0.2">
      <c r="A131" s="146">
        <v>1</v>
      </c>
      <c r="B131" s="146"/>
      <c r="C131" s="146"/>
      <c r="D131" s="146"/>
      <c r="E131" s="146"/>
      <c r="F131" s="146"/>
      <c r="G131" s="146"/>
      <c r="H131" s="147" t="s">
        <v>239</v>
      </c>
      <c r="I131" s="147" t="s">
        <v>561</v>
      </c>
      <c r="J131" s="148" t="s">
        <v>560</v>
      </c>
      <c r="K131" s="149">
        <f>SUM(K132)</f>
        <v>75000</v>
      </c>
      <c r="L131" s="149">
        <f t="shared" ref="L131:M131" si="54">SUM(L132)</f>
        <v>75000</v>
      </c>
      <c r="M131" s="149">
        <f t="shared" si="54"/>
        <v>75000</v>
      </c>
      <c r="N131" s="150">
        <f>AVERAGE(L131/K131)*100</f>
        <v>100</v>
      </c>
      <c r="O131" s="151">
        <f>AVERAGE(M131/L131)*100</f>
        <v>100</v>
      </c>
      <c r="P131" s="143"/>
    </row>
    <row r="132" spans="1:17" s="67" customFormat="1" x14ac:dyDescent="0.2">
      <c r="A132" s="152"/>
      <c r="B132" s="152"/>
      <c r="C132" s="152"/>
      <c r="D132" s="152"/>
      <c r="E132" s="152"/>
      <c r="F132" s="152"/>
      <c r="G132" s="152"/>
      <c r="H132" s="153"/>
      <c r="I132" s="154">
        <v>32</v>
      </c>
      <c r="J132" s="158" t="s">
        <v>80</v>
      </c>
      <c r="K132" s="155">
        <f>SUM(K133)</f>
        <v>75000</v>
      </c>
      <c r="L132" s="228">
        <v>75000</v>
      </c>
      <c r="M132" s="228">
        <v>75000</v>
      </c>
      <c r="N132" s="156">
        <f>AVERAGE(L132/K132)*100</f>
        <v>100</v>
      </c>
      <c r="O132" s="157">
        <f>AVERAGE(M132/L132)*100</f>
        <v>100</v>
      </c>
      <c r="P132" s="143"/>
    </row>
    <row r="133" spans="1:17" s="63" customFormat="1" x14ac:dyDescent="0.2">
      <c r="A133" s="152">
        <v>1</v>
      </c>
      <c r="B133" s="152"/>
      <c r="C133" s="152"/>
      <c r="D133" s="152"/>
      <c r="E133" s="152"/>
      <c r="F133" s="152"/>
      <c r="G133" s="152"/>
      <c r="H133" s="153"/>
      <c r="I133" s="154">
        <v>329</v>
      </c>
      <c r="J133" s="158" t="s">
        <v>174</v>
      </c>
      <c r="K133" s="228">
        <v>75000</v>
      </c>
      <c r="L133" s="155"/>
      <c r="M133" s="155"/>
      <c r="N133" s="172"/>
      <c r="O133" s="160"/>
      <c r="P133" s="142"/>
    </row>
    <row r="134" spans="1:17" s="67" customFormat="1" ht="12.75" customHeight="1" x14ac:dyDescent="0.2">
      <c r="A134" s="146">
        <v>1</v>
      </c>
      <c r="B134" s="146"/>
      <c r="C134" s="146"/>
      <c r="D134" s="146"/>
      <c r="E134" s="146"/>
      <c r="F134" s="146"/>
      <c r="G134" s="146"/>
      <c r="H134" s="147" t="s">
        <v>239</v>
      </c>
      <c r="I134" s="147" t="s">
        <v>242</v>
      </c>
      <c r="J134" s="148" t="s">
        <v>243</v>
      </c>
      <c r="K134" s="149">
        <f>SUM(K135)</f>
        <v>150000</v>
      </c>
      <c r="L134" s="149">
        <f t="shared" ref="L134:M134" si="55">SUM(L135)</f>
        <v>50000</v>
      </c>
      <c r="M134" s="149">
        <f t="shared" si="55"/>
        <v>50000</v>
      </c>
      <c r="N134" s="150">
        <f>AVERAGE(L134/K134)*100</f>
        <v>33.333333333333329</v>
      </c>
      <c r="O134" s="151">
        <f>AVERAGE(M134/L134)*100</f>
        <v>100</v>
      </c>
      <c r="P134" s="143"/>
    </row>
    <row r="135" spans="1:17" s="63" customFormat="1" x14ac:dyDescent="0.2">
      <c r="A135" s="152"/>
      <c r="B135" s="152"/>
      <c r="C135" s="152"/>
      <c r="D135" s="152"/>
      <c r="E135" s="152"/>
      <c r="F135" s="152"/>
      <c r="G135" s="152"/>
      <c r="H135" s="153"/>
      <c r="I135" s="154">
        <v>42</v>
      </c>
      <c r="J135" s="158" t="s">
        <v>104</v>
      </c>
      <c r="K135" s="155">
        <f>SUM(K136)</f>
        <v>150000</v>
      </c>
      <c r="L135" s="228">
        <v>50000</v>
      </c>
      <c r="M135" s="228">
        <v>50000</v>
      </c>
      <c r="N135" s="156">
        <f>AVERAGE(L135/K135)*100</f>
        <v>33.333333333333329</v>
      </c>
      <c r="O135" s="157">
        <f>AVERAGE(M135/L135)*100</f>
        <v>100</v>
      </c>
      <c r="P135" s="142"/>
    </row>
    <row r="136" spans="1:17" s="67" customFormat="1" x14ac:dyDescent="0.2">
      <c r="A136" s="152">
        <v>1</v>
      </c>
      <c r="B136" s="152"/>
      <c r="C136" s="152"/>
      <c r="D136" s="152"/>
      <c r="E136" s="152"/>
      <c r="F136" s="152"/>
      <c r="G136" s="152"/>
      <c r="H136" s="153"/>
      <c r="I136" s="154">
        <v>422</v>
      </c>
      <c r="J136" s="158" t="s">
        <v>192</v>
      </c>
      <c r="K136" s="228">
        <v>150000</v>
      </c>
      <c r="L136" s="155"/>
      <c r="M136" s="155"/>
      <c r="N136" s="172"/>
      <c r="O136" s="160"/>
      <c r="P136" s="143"/>
    </row>
    <row r="137" spans="1:17" s="67" customFormat="1" x14ac:dyDescent="0.2">
      <c r="A137" s="146">
        <v>1</v>
      </c>
      <c r="B137" s="146"/>
      <c r="C137" s="146"/>
      <c r="D137" s="146"/>
      <c r="E137" s="146"/>
      <c r="F137" s="146"/>
      <c r="G137" s="146"/>
      <c r="H137" s="147" t="s">
        <v>239</v>
      </c>
      <c r="I137" s="147" t="s">
        <v>559</v>
      </c>
      <c r="J137" s="148" t="s">
        <v>562</v>
      </c>
      <c r="K137" s="149">
        <f>SUM(K138)</f>
        <v>180000</v>
      </c>
      <c r="L137" s="149">
        <f>SUM(L138)</f>
        <v>0</v>
      </c>
      <c r="M137" s="149">
        <f>SUM(M138)</f>
        <v>0</v>
      </c>
      <c r="N137" s="150">
        <f>AVERAGE(L137/K137)*100</f>
        <v>0</v>
      </c>
      <c r="O137" s="151">
        <v>0</v>
      </c>
      <c r="P137" s="143"/>
    </row>
    <row r="138" spans="1:17" s="67" customFormat="1" x14ac:dyDescent="0.2">
      <c r="A138" s="152"/>
      <c r="B138" s="152"/>
      <c r="C138" s="152"/>
      <c r="D138" s="152"/>
      <c r="E138" s="152"/>
      <c r="F138" s="152"/>
      <c r="G138" s="152"/>
      <c r="H138" s="153"/>
      <c r="I138" s="154">
        <v>42</v>
      </c>
      <c r="J138" s="158" t="s">
        <v>104</v>
      </c>
      <c r="K138" s="155">
        <f>SUM(K139)</f>
        <v>180000</v>
      </c>
      <c r="L138" s="228">
        <v>0</v>
      </c>
      <c r="M138" s="228">
        <v>0</v>
      </c>
      <c r="N138" s="156">
        <f>AVERAGE(L138/K138)*100</f>
        <v>0</v>
      </c>
      <c r="O138" s="157">
        <v>0</v>
      </c>
      <c r="P138" s="143"/>
    </row>
    <row r="139" spans="1:17" s="67" customFormat="1" x14ac:dyDescent="0.2">
      <c r="A139" s="152">
        <v>1</v>
      </c>
      <c r="B139" s="152"/>
      <c r="C139" s="152"/>
      <c r="D139" s="152"/>
      <c r="E139" s="152"/>
      <c r="F139" s="152"/>
      <c r="G139" s="152"/>
      <c r="H139" s="153"/>
      <c r="I139" s="154">
        <v>422</v>
      </c>
      <c r="J139" s="158" t="s">
        <v>192</v>
      </c>
      <c r="K139" s="228">
        <v>180000</v>
      </c>
      <c r="L139" s="155"/>
      <c r="M139" s="155"/>
      <c r="N139" s="172"/>
      <c r="O139" s="160"/>
      <c r="P139" s="143"/>
    </row>
    <row r="140" spans="1:17" s="67" customFormat="1" x14ac:dyDescent="0.2">
      <c r="A140" s="206">
        <v>1</v>
      </c>
      <c r="B140" s="206"/>
      <c r="C140" s="206"/>
      <c r="D140" s="206"/>
      <c r="E140" s="206"/>
      <c r="F140" s="206"/>
      <c r="G140" s="206"/>
      <c r="H140" s="207"/>
      <c r="I140" s="208" t="s">
        <v>246</v>
      </c>
      <c r="J140" s="209" t="s">
        <v>247</v>
      </c>
      <c r="K140" s="210">
        <f>SUM(K141+K147+K150+K153)</f>
        <v>510000</v>
      </c>
      <c r="L140" s="210">
        <f t="shared" ref="L140:M140" si="56">SUM(L141+L147+L150+L153)</f>
        <v>460000</v>
      </c>
      <c r="M140" s="210">
        <f t="shared" si="56"/>
        <v>460000</v>
      </c>
      <c r="N140" s="204">
        <f t="shared" ref="N140:O142" si="57">AVERAGE(L140/K140)*100</f>
        <v>90.196078431372555</v>
      </c>
      <c r="O140" s="204">
        <f t="shared" si="57"/>
        <v>100</v>
      </c>
      <c r="P140" s="143"/>
    </row>
    <row r="141" spans="1:17" s="67" customFormat="1" x14ac:dyDescent="0.2">
      <c r="A141" s="146">
        <v>1</v>
      </c>
      <c r="B141" s="146"/>
      <c r="C141" s="146"/>
      <c r="D141" s="146"/>
      <c r="E141" s="146"/>
      <c r="F141" s="146"/>
      <c r="G141" s="146"/>
      <c r="H141" s="147" t="s">
        <v>167</v>
      </c>
      <c r="I141" s="147" t="s">
        <v>248</v>
      </c>
      <c r="J141" s="148" t="s">
        <v>249</v>
      </c>
      <c r="K141" s="149">
        <f>SUM(K142+K145)</f>
        <v>100000</v>
      </c>
      <c r="L141" s="149">
        <f t="shared" ref="L141:M141" si="58">SUM(L142)</f>
        <v>50000</v>
      </c>
      <c r="M141" s="149">
        <f t="shared" si="58"/>
        <v>50000</v>
      </c>
      <c r="N141" s="150">
        <f t="shared" si="57"/>
        <v>50</v>
      </c>
      <c r="O141" s="151">
        <f t="shared" si="57"/>
        <v>100</v>
      </c>
      <c r="P141" s="143"/>
    </row>
    <row r="142" spans="1:17" s="63" customFormat="1" x14ac:dyDescent="0.2">
      <c r="A142" s="152"/>
      <c r="B142" s="152"/>
      <c r="C142" s="152"/>
      <c r="D142" s="152"/>
      <c r="E142" s="152"/>
      <c r="F142" s="152" t="s">
        <v>154</v>
      </c>
      <c r="G142" s="152" t="s">
        <v>154</v>
      </c>
      <c r="H142" s="153"/>
      <c r="I142" s="154">
        <v>32</v>
      </c>
      <c r="J142" s="158" t="s">
        <v>80</v>
      </c>
      <c r="K142" s="155">
        <f>SUM(K143:K144)</f>
        <v>20000</v>
      </c>
      <c r="L142" s="228">
        <v>50000</v>
      </c>
      <c r="M142" s="228">
        <v>50000</v>
      </c>
      <c r="N142" s="156">
        <f t="shared" si="57"/>
        <v>250</v>
      </c>
      <c r="O142" s="157">
        <f t="shared" si="57"/>
        <v>100</v>
      </c>
      <c r="P142" s="142"/>
    </row>
    <row r="143" spans="1:17" s="63" customFormat="1" x14ac:dyDescent="0.2">
      <c r="A143" s="152">
        <v>1</v>
      </c>
      <c r="B143" s="152"/>
      <c r="C143" s="152"/>
      <c r="D143" s="152"/>
      <c r="E143" s="152"/>
      <c r="F143" s="152" t="s">
        <v>154</v>
      </c>
      <c r="G143" s="152" t="s">
        <v>154</v>
      </c>
      <c r="H143" s="153"/>
      <c r="I143" s="154">
        <v>322</v>
      </c>
      <c r="J143" s="158" t="s">
        <v>210</v>
      </c>
      <c r="K143" s="228">
        <v>10000</v>
      </c>
      <c r="L143" s="155"/>
      <c r="M143" s="155"/>
      <c r="N143" s="172"/>
      <c r="O143" s="160"/>
      <c r="P143" s="142"/>
    </row>
    <row r="144" spans="1:17" s="63" customFormat="1" x14ac:dyDescent="0.2">
      <c r="A144" s="152">
        <v>1</v>
      </c>
      <c r="B144" s="152"/>
      <c r="C144" s="152"/>
      <c r="D144" s="152"/>
      <c r="E144" s="152"/>
      <c r="F144" s="152"/>
      <c r="G144" s="152"/>
      <c r="H144" s="153"/>
      <c r="I144" s="154">
        <v>323</v>
      </c>
      <c r="J144" s="158" t="s">
        <v>83</v>
      </c>
      <c r="K144" s="228">
        <v>10000</v>
      </c>
      <c r="L144" s="155"/>
      <c r="M144" s="155"/>
      <c r="N144" s="172"/>
      <c r="O144" s="160"/>
      <c r="P144" s="240"/>
      <c r="Q144" s="241"/>
    </row>
    <row r="145" spans="1:17" s="63" customFormat="1" x14ac:dyDescent="0.2">
      <c r="A145" s="152"/>
      <c r="B145" s="152"/>
      <c r="C145" s="152"/>
      <c r="D145" s="152"/>
      <c r="E145" s="152"/>
      <c r="F145" s="152"/>
      <c r="G145" s="152"/>
      <c r="H145" s="153"/>
      <c r="I145" s="154">
        <v>45</v>
      </c>
      <c r="J145" s="158" t="s">
        <v>110</v>
      </c>
      <c r="K145" s="228">
        <f>SUM(K146)</f>
        <v>80000</v>
      </c>
      <c r="L145" s="155">
        <v>0</v>
      </c>
      <c r="M145" s="155">
        <v>0</v>
      </c>
      <c r="N145" s="156">
        <f t="shared" ref="N145" si="59">AVERAGE(L145/K145)*100</f>
        <v>0</v>
      </c>
      <c r="O145" s="157">
        <v>0</v>
      </c>
      <c r="P145" s="240"/>
      <c r="Q145" s="241"/>
    </row>
    <row r="146" spans="1:17" s="63" customFormat="1" x14ac:dyDescent="0.2">
      <c r="A146" s="152">
        <v>1</v>
      </c>
      <c r="B146" s="152"/>
      <c r="C146" s="152"/>
      <c r="D146" s="152"/>
      <c r="E146" s="152"/>
      <c r="F146" s="152"/>
      <c r="G146" s="152"/>
      <c r="H146" s="153"/>
      <c r="I146" s="154">
        <v>451</v>
      </c>
      <c r="J146" s="158" t="s">
        <v>111</v>
      </c>
      <c r="K146" s="228">
        <v>80000</v>
      </c>
      <c r="L146" s="155"/>
      <c r="M146" s="155"/>
      <c r="N146" s="172"/>
      <c r="O146" s="160"/>
      <c r="P146" s="240"/>
      <c r="Q146" s="241"/>
    </row>
    <row r="147" spans="1:17" s="67" customFormat="1" x14ac:dyDescent="0.2">
      <c r="A147" s="146">
        <v>1</v>
      </c>
      <c r="B147" s="146"/>
      <c r="C147" s="146"/>
      <c r="D147" s="146"/>
      <c r="E147" s="146"/>
      <c r="F147" s="146" t="s">
        <v>148</v>
      </c>
      <c r="G147" s="146" t="s">
        <v>148</v>
      </c>
      <c r="H147" s="147" t="s">
        <v>167</v>
      </c>
      <c r="I147" s="147" t="s">
        <v>250</v>
      </c>
      <c r="J147" s="148" t="s">
        <v>251</v>
      </c>
      <c r="K147" s="149">
        <f>SUM(K148)</f>
        <v>20000</v>
      </c>
      <c r="L147" s="149">
        <f t="shared" ref="L147:M147" si="60">SUM(L148)</f>
        <v>20000</v>
      </c>
      <c r="M147" s="149">
        <f t="shared" si="60"/>
        <v>20000</v>
      </c>
      <c r="N147" s="150">
        <f>AVERAGE(L147/K147)*100</f>
        <v>100</v>
      </c>
      <c r="O147" s="151">
        <f>AVERAGE(M147/L147)*100</f>
        <v>100</v>
      </c>
      <c r="P147" s="236"/>
      <c r="Q147" s="237"/>
    </row>
    <row r="148" spans="1:17" s="67" customFormat="1" x14ac:dyDescent="0.2">
      <c r="A148" s="152"/>
      <c r="B148" s="152"/>
      <c r="C148" s="152"/>
      <c r="D148" s="152"/>
      <c r="E148" s="152"/>
      <c r="F148" s="152" t="s">
        <v>154</v>
      </c>
      <c r="G148" s="152" t="s">
        <v>154</v>
      </c>
      <c r="H148" s="153"/>
      <c r="I148" s="154">
        <v>32</v>
      </c>
      <c r="J148" s="158" t="s">
        <v>80</v>
      </c>
      <c r="K148" s="155">
        <f>SUM(K149)</f>
        <v>20000</v>
      </c>
      <c r="L148" s="228">
        <v>20000</v>
      </c>
      <c r="M148" s="228">
        <v>20000</v>
      </c>
      <c r="N148" s="156">
        <f>AVERAGE(L148/K148)*100</f>
        <v>100</v>
      </c>
      <c r="O148" s="157">
        <f>AVERAGE(M148/L148)*100</f>
        <v>100</v>
      </c>
      <c r="P148" s="236"/>
      <c r="Q148" s="237"/>
    </row>
    <row r="149" spans="1:17" s="72" customFormat="1" x14ac:dyDescent="0.2">
      <c r="A149" s="174">
        <v>1</v>
      </c>
      <c r="B149" s="174"/>
      <c r="C149" s="174"/>
      <c r="D149" s="174"/>
      <c r="E149" s="174"/>
      <c r="F149" s="174" t="s">
        <v>154</v>
      </c>
      <c r="G149" s="174" t="s">
        <v>154</v>
      </c>
      <c r="H149" s="175"/>
      <c r="I149" s="154">
        <v>323</v>
      </c>
      <c r="J149" s="158" t="s">
        <v>83</v>
      </c>
      <c r="K149" s="228">
        <v>20000</v>
      </c>
      <c r="L149" s="155"/>
      <c r="M149" s="155"/>
      <c r="N149" s="172"/>
      <c r="O149" s="160"/>
      <c r="P149" s="242"/>
      <c r="Q149" s="243"/>
    </row>
    <row r="150" spans="1:17" s="67" customFormat="1" x14ac:dyDescent="0.2">
      <c r="A150" s="146">
        <v>1</v>
      </c>
      <c r="B150" s="146"/>
      <c r="C150" s="146"/>
      <c r="D150" s="146"/>
      <c r="E150" s="146"/>
      <c r="F150" s="146" t="s">
        <v>148</v>
      </c>
      <c r="G150" s="146" t="s">
        <v>148</v>
      </c>
      <c r="H150" s="147" t="s">
        <v>167</v>
      </c>
      <c r="I150" s="147" t="s">
        <v>252</v>
      </c>
      <c r="J150" s="148" t="s">
        <v>253</v>
      </c>
      <c r="K150" s="149">
        <f>SUM(K151)</f>
        <v>120000</v>
      </c>
      <c r="L150" s="149">
        <f t="shared" ref="L150:M150" si="61">SUM(L151)</f>
        <v>120000</v>
      </c>
      <c r="M150" s="149">
        <f t="shared" si="61"/>
        <v>120000</v>
      </c>
      <c r="N150" s="150">
        <f>AVERAGE(L150/K150)*100</f>
        <v>100</v>
      </c>
      <c r="O150" s="151">
        <f>AVERAGE(M150/L150)*100</f>
        <v>100</v>
      </c>
      <c r="P150" s="236"/>
      <c r="Q150" s="237"/>
    </row>
    <row r="151" spans="1:17" s="67" customFormat="1" x14ac:dyDescent="0.2">
      <c r="A151" s="152"/>
      <c r="B151" s="152"/>
      <c r="C151" s="152"/>
      <c r="D151" s="152"/>
      <c r="E151" s="152"/>
      <c r="F151" s="152" t="s">
        <v>154</v>
      </c>
      <c r="G151" s="152" t="s">
        <v>154</v>
      </c>
      <c r="H151" s="153"/>
      <c r="I151" s="154">
        <v>32</v>
      </c>
      <c r="J151" s="158" t="s">
        <v>80</v>
      </c>
      <c r="K151" s="155">
        <f>SUM(K152)</f>
        <v>120000</v>
      </c>
      <c r="L151" s="228">
        <v>120000</v>
      </c>
      <c r="M151" s="228">
        <v>120000</v>
      </c>
      <c r="N151" s="156">
        <f>AVERAGE(L151/K151)*100</f>
        <v>100</v>
      </c>
      <c r="O151" s="157">
        <f>AVERAGE(M151/L151)*100</f>
        <v>100</v>
      </c>
      <c r="P151" s="236"/>
      <c r="Q151" s="237"/>
    </row>
    <row r="152" spans="1:17" s="67" customFormat="1" x14ac:dyDescent="0.2">
      <c r="A152" s="152">
        <v>1</v>
      </c>
      <c r="B152" s="152"/>
      <c r="C152" s="152"/>
      <c r="D152" s="152"/>
      <c r="E152" s="152"/>
      <c r="F152" s="152" t="s">
        <v>154</v>
      </c>
      <c r="G152" s="152" t="s">
        <v>154</v>
      </c>
      <c r="H152" s="153"/>
      <c r="I152" s="154">
        <v>323</v>
      </c>
      <c r="J152" s="158" t="s">
        <v>83</v>
      </c>
      <c r="K152" s="228">
        <v>120000</v>
      </c>
      <c r="L152" s="155"/>
      <c r="M152" s="155"/>
      <c r="N152" s="172"/>
      <c r="O152" s="160"/>
      <c r="P152" s="143"/>
    </row>
    <row r="153" spans="1:17" s="67" customFormat="1" x14ac:dyDescent="0.2">
      <c r="A153" s="146">
        <v>1</v>
      </c>
      <c r="B153" s="146"/>
      <c r="C153" s="146"/>
      <c r="D153" s="146"/>
      <c r="E153" s="146"/>
      <c r="F153" s="146" t="s">
        <v>148</v>
      </c>
      <c r="G153" s="146" t="s">
        <v>148</v>
      </c>
      <c r="H153" s="147" t="s">
        <v>167</v>
      </c>
      <c r="I153" s="147" t="s">
        <v>254</v>
      </c>
      <c r="J153" s="148" t="s">
        <v>255</v>
      </c>
      <c r="K153" s="149">
        <f>SUM(K154)</f>
        <v>270000</v>
      </c>
      <c r="L153" s="149">
        <f t="shared" ref="L153:M153" si="62">SUM(L154)</f>
        <v>270000</v>
      </c>
      <c r="M153" s="149">
        <f t="shared" si="62"/>
        <v>270000</v>
      </c>
      <c r="N153" s="150">
        <f>AVERAGE(L153/K153)*100</f>
        <v>100</v>
      </c>
      <c r="O153" s="151">
        <f>AVERAGE(M153/L153)*100</f>
        <v>100</v>
      </c>
      <c r="P153" s="143"/>
    </row>
    <row r="154" spans="1:17" s="72" customFormat="1" x14ac:dyDescent="0.2">
      <c r="A154" s="174"/>
      <c r="B154" s="174"/>
      <c r="C154" s="174"/>
      <c r="D154" s="174"/>
      <c r="E154" s="174"/>
      <c r="F154" s="174"/>
      <c r="G154" s="174"/>
      <c r="H154" s="175"/>
      <c r="I154" s="154">
        <v>35</v>
      </c>
      <c r="J154" s="158" t="s">
        <v>88</v>
      </c>
      <c r="K154" s="176">
        <f>SUM(K155)</f>
        <v>270000</v>
      </c>
      <c r="L154" s="229">
        <v>270000</v>
      </c>
      <c r="M154" s="229">
        <v>270000</v>
      </c>
      <c r="N154" s="156">
        <f>AVERAGE(L154/K154)*100</f>
        <v>100</v>
      </c>
      <c r="O154" s="157">
        <f>AVERAGE(M154/L154)*100</f>
        <v>100</v>
      </c>
      <c r="P154" s="165"/>
    </row>
    <row r="155" spans="1:17" s="72" customFormat="1" x14ac:dyDescent="0.2">
      <c r="A155" s="174">
        <v>1</v>
      </c>
      <c r="B155" s="174"/>
      <c r="C155" s="174"/>
      <c r="D155" s="174"/>
      <c r="E155" s="174"/>
      <c r="F155" s="174"/>
      <c r="G155" s="174"/>
      <c r="H155" s="175"/>
      <c r="I155" s="154">
        <v>351</v>
      </c>
      <c r="J155" s="158" t="s">
        <v>89</v>
      </c>
      <c r="K155" s="229">
        <v>270000</v>
      </c>
      <c r="L155" s="176"/>
      <c r="M155" s="176"/>
      <c r="N155" s="177"/>
      <c r="O155" s="178"/>
      <c r="P155" s="165"/>
    </row>
    <row r="156" spans="1:17" s="67" customFormat="1" x14ac:dyDescent="0.2">
      <c r="A156" s="162"/>
      <c r="B156" s="162"/>
      <c r="C156" s="162"/>
      <c r="D156" s="162"/>
      <c r="E156" s="162"/>
      <c r="F156" s="162"/>
      <c r="G156" s="162"/>
      <c r="H156" s="163"/>
      <c r="I156" s="211" t="s">
        <v>256</v>
      </c>
      <c r="J156" s="164"/>
      <c r="K156" s="164">
        <f>SUM(K161+K165+K208+K230+K240+K244+K278+K291+K298+K302+K306)</f>
        <v>25355000</v>
      </c>
      <c r="L156" s="164">
        <f t="shared" ref="L156:M156" si="63">SUM(L161+L165+L208+L230+L240+L244+L278+L291+L298+L302+L306)</f>
        <v>12170000</v>
      </c>
      <c r="M156" s="164">
        <f t="shared" si="63"/>
        <v>8540000</v>
      </c>
      <c r="N156" s="212">
        <f>AVERAGE(L156/K156)*100</f>
        <v>47.998422401893123</v>
      </c>
      <c r="O156" s="213">
        <f>AVERAGE(M156/L156)*100</f>
        <v>70.172555464256376</v>
      </c>
      <c r="P156" s="143"/>
    </row>
    <row r="157" spans="1:17" s="67" customFormat="1" x14ac:dyDescent="0.2">
      <c r="A157" s="162"/>
      <c r="B157" s="162"/>
      <c r="C157" s="162"/>
      <c r="D157" s="162"/>
      <c r="E157" s="162"/>
      <c r="F157" s="162"/>
      <c r="G157" s="162"/>
      <c r="H157" s="163" t="s">
        <v>144</v>
      </c>
      <c r="I157" s="211" t="s">
        <v>145</v>
      </c>
      <c r="J157" s="164"/>
      <c r="K157" s="164">
        <f>SUM(K260+K263+K272)</f>
        <v>420000</v>
      </c>
      <c r="L157" s="164">
        <f t="shared" ref="L157:M157" si="64">SUM(L260+L263+L272)</f>
        <v>20000</v>
      </c>
      <c r="M157" s="164">
        <f t="shared" si="64"/>
        <v>20000</v>
      </c>
      <c r="N157" s="212">
        <f>AVERAGE(L157/K157)*100</f>
        <v>4.7619047619047619</v>
      </c>
      <c r="O157" s="213">
        <v>0</v>
      </c>
      <c r="P157" s="143"/>
    </row>
    <row r="158" spans="1:17" s="67" customFormat="1" x14ac:dyDescent="0.2">
      <c r="A158" s="162"/>
      <c r="B158" s="162"/>
      <c r="C158" s="162"/>
      <c r="D158" s="162"/>
      <c r="E158" s="162"/>
      <c r="F158" s="162"/>
      <c r="G158" s="162"/>
      <c r="H158" s="163" t="s">
        <v>257</v>
      </c>
      <c r="I158" s="211" t="s">
        <v>258</v>
      </c>
      <c r="J158" s="164"/>
      <c r="K158" s="164">
        <f>SUM(K162+K166+K169+K172+K175+K178+K181+K184+K187+K193+K196+K199+K202+K205+K248+K282+K285+K288+K295+K299)</f>
        <v>5603000</v>
      </c>
      <c r="L158" s="164">
        <f t="shared" ref="L158:M158" si="65">SUM(L162+L166+L169+L172+L175+L178+L181+L184+L187+L193+L196+L199+L202+L205+L248+L282+L285+L288+L295+L299)</f>
        <v>7100000</v>
      </c>
      <c r="M158" s="164">
        <f t="shared" si="65"/>
        <v>5550000</v>
      </c>
      <c r="N158" s="212">
        <f t="shared" ref="N158:O163" si="66">AVERAGE(L158/K158)*100</f>
        <v>126.71782973407105</v>
      </c>
      <c r="O158" s="213">
        <f t="shared" si="66"/>
        <v>78.16901408450704</v>
      </c>
      <c r="P158" s="143"/>
    </row>
    <row r="159" spans="1:17" s="63" customFormat="1" x14ac:dyDescent="0.2">
      <c r="A159" s="162"/>
      <c r="B159" s="162"/>
      <c r="C159" s="162"/>
      <c r="D159" s="162"/>
      <c r="E159" s="162"/>
      <c r="F159" s="162"/>
      <c r="G159" s="162"/>
      <c r="H159" s="163" t="s">
        <v>198</v>
      </c>
      <c r="I159" s="211" t="s">
        <v>199</v>
      </c>
      <c r="J159" s="164"/>
      <c r="K159" s="164">
        <f>SUM(K190+K209+K212+K215+K218+K221+K224+K227+K231+K234+K237+K241+K245+K257+K266+K269+K275+K279+K292+K303+K307)</f>
        <v>6332000</v>
      </c>
      <c r="L159" s="164">
        <f t="shared" ref="L159:M159" si="67">SUM(L190+L209+L212+L215+L218+L221+L224+L227+L231+L234+L237+L241+L245+L257+L266+L269+L275+L279+L292+L303+L307)</f>
        <v>5050000</v>
      </c>
      <c r="M159" s="164">
        <f t="shared" si="67"/>
        <v>2970000</v>
      </c>
      <c r="N159" s="212">
        <f t="shared" si="66"/>
        <v>79.75363234365129</v>
      </c>
      <c r="O159" s="213">
        <f t="shared" si="66"/>
        <v>58.811881188118811</v>
      </c>
      <c r="P159" s="142"/>
    </row>
    <row r="160" spans="1:17" s="67" customFormat="1" x14ac:dyDescent="0.2">
      <c r="A160" s="162"/>
      <c r="B160" s="162"/>
      <c r="C160" s="162"/>
      <c r="D160" s="162"/>
      <c r="E160" s="162"/>
      <c r="F160" s="162"/>
      <c r="G160" s="162"/>
      <c r="H160" s="163" t="s">
        <v>259</v>
      </c>
      <c r="I160" s="211" t="s">
        <v>260</v>
      </c>
      <c r="J160" s="164"/>
      <c r="K160" s="164">
        <f>SUM(K251+K254)</f>
        <v>13000000</v>
      </c>
      <c r="L160" s="164">
        <f t="shared" ref="L160:M160" si="68">SUM(L251+L254)</f>
        <v>0</v>
      </c>
      <c r="M160" s="164">
        <f t="shared" si="68"/>
        <v>0</v>
      </c>
      <c r="N160" s="212">
        <f t="shared" si="66"/>
        <v>0</v>
      </c>
      <c r="O160" s="213">
        <v>0</v>
      </c>
      <c r="P160" s="143"/>
    </row>
    <row r="161" spans="1:16" s="67" customFormat="1" x14ac:dyDescent="0.2">
      <c r="A161" s="206"/>
      <c r="B161" s="206"/>
      <c r="C161" s="206">
        <v>3</v>
      </c>
      <c r="D161" s="206">
        <v>4</v>
      </c>
      <c r="E161" s="206"/>
      <c r="F161" s="206">
        <v>6</v>
      </c>
      <c r="G161" s="206" t="s">
        <v>148</v>
      </c>
      <c r="H161" s="207"/>
      <c r="I161" s="207" t="s">
        <v>261</v>
      </c>
      <c r="J161" s="209" t="s">
        <v>262</v>
      </c>
      <c r="K161" s="210">
        <f t="shared" ref="K161:M162" si="69">SUM(K162)</f>
        <v>800000</v>
      </c>
      <c r="L161" s="210">
        <f t="shared" si="69"/>
        <v>800000</v>
      </c>
      <c r="M161" s="210">
        <f t="shared" si="69"/>
        <v>800000</v>
      </c>
      <c r="N161" s="204">
        <f t="shared" si="66"/>
        <v>100</v>
      </c>
      <c r="O161" s="205">
        <f t="shared" si="66"/>
        <v>100</v>
      </c>
      <c r="P161" s="143"/>
    </row>
    <row r="162" spans="1:16" s="67" customFormat="1" x14ac:dyDescent="0.2">
      <c r="A162" s="146"/>
      <c r="B162" s="146"/>
      <c r="C162" s="146">
        <v>3</v>
      </c>
      <c r="D162" s="146">
        <v>4</v>
      </c>
      <c r="E162" s="146"/>
      <c r="F162" s="146">
        <v>6</v>
      </c>
      <c r="G162" s="146" t="s">
        <v>148</v>
      </c>
      <c r="H162" s="147" t="s">
        <v>263</v>
      </c>
      <c r="I162" s="147" t="s">
        <v>264</v>
      </c>
      <c r="J162" s="148" t="s">
        <v>265</v>
      </c>
      <c r="K162" s="149">
        <f t="shared" si="69"/>
        <v>800000</v>
      </c>
      <c r="L162" s="149">
        <f t="shared" si="69"/>
        <v>800000</v>
      </c>
      <c r="M162" s="149">
        <f t="shared" si="69"/>
        <v>800000</v>
      </c>
      <c r="N162" s="150">
        <f t="shared" si="66"/>
        <v>100</v>
      </c>
      <c r="O162" s="151">
        <f t="shared" si="66"/>
        <v>100</v>
      </c>
      <c r="P162" s="143"/>
    </row>
    <row r="163" spans="1:16" s="67" customFormat="1" x14ac:dyDescent="0.2">
      <c r="A163" s="152"/>
      <c r="B163" s="152"/>
      <c r="C163" s="152"/>
      <c r="D163" s="152"/>
      <c r="E163" s="152"/>
      <c r="F163" s="152" t="s">
        <v>154</v>
      </c>
      <c r="G163" s="152" t="s">
        <v>154</v>
      </c>
      <c r="H163" s="153"/>
      <c r="I163" s="154">
        <v>42</v>
      </c>
      <c r="J163" s="158" t="s">
        <v>104</v>
      </c>
      <c r="K163" s="155">
        <f>SUM(K164)</f>
        <v>800000</v>
      </c>
      <c r="L163" s="228">
        <v>800000</v>
      </c>
      <c r="M163" s="228">
        <v>800000</v>
      </c>
      <c r="N163" s="156">
        <f t="shared" si="66"/>
        <v>100</v>
      </c>
      <c r="O163" s="157">
        <f t="shared" si="66"/>
        <v>100</v>
      </c>
      <c r="P163" s="143"/>
    </row>
    <row r="164" spans="1:16" s="63" customFormat="1" x14ac:dyDescent="0.2">
      <c r="A164" s="152"/>
      <c r="B164" s="152"/>
      <c r="C164" s="152">
        <v>3</v>
      </c>
      <c r="D164" s="152">
        <v>4</v>
      </c>
      <c r="E164" s="152"/>
      <c r="F164" s="152">
        <v>6</v>
      </c>
      <c r="G164" s="152" t="s">
        <v>154</v>
      </c>
      <c r="H164" s="153"/>
      <c r="I164" s="154">
        <v>421</v>
      </c>
      <c r="J164" s="158" t="s">
        <v>266</v>
      </c>
      <c r="K164" s="228">
        <v>800000</v>
      </c>
      <c r="L164" s="155"/>
      <c r="M164" s="155"/>
      <c r="N164" s="172"/>
      <c r="O164" s="160"/>
      <c r="P164" s="142"/>
    </row>
    <row r="165" spans="1:16" s="63" customFormat="1" x14ac:dyDescent="0.2">
      <c r="A165" s="206">
        <v>1</v>
      </c>
      <c r="B165" s="206"/>
      <c r="C165" s="206">
        <v>3</v>
      </c>
      <c r="D165" s="206">
        <v>4</v>
      </c>
      <c r="E165" s="206"/>
      <c r="F165" s="206">
        <v>6</v>
      </c>
      <c r="G165" s="206" t="s">
        <v>148</v>
      </c>
      <c r="H165" s="207"/>
      <c r="I165" s="207" t="s">
        <v>267</v>
      </c>
      <c r="J165" s="209" t="s">
        <v>268</v>
      </c>
      <c r="K165" s="210">
        <f>SUM(K166+K169+K172+K175+K178+K181+K184+K187+K190+K193+K196+K199+K202+K205)</f>
        <v>6365000</v>
      </c>
      <c r="L165" s="210">
        <f t="shared" ref="L165:M165" si="70">SUM(L166+L169+L172+L175+L178+L181+L184+L187+L190+L193+L196+L199+L202+L205)</f>
        <v>5750000</v>
      </c>
      <c r="M165" s="210">
        <f t="shared" si="70"/>
        <v>4450000</v>
      </c>
      <c r="N165" s="204">
        <f t="shared" ref="N165:O167" si="71">AVERAGE(L165/K165)*100</f>
        <v>90.337784760408482</v>
      </c>
      <c r="O165" s="205">
        <f t="shared" si="71"/>
        <v>77.391304347826079</v>
      </c>
      <c r="P165" s="142"/>
    </row>
    <row r="166" spans="1:16" s="63" customFormat="1" x14ac:dyDescent="0.2">
      <c r="A166" s="146"/>
      <c r="B166" s="146"/>
      <c r="C166" s="146"/>
      <c r="D166" s="146"/>
      <c r="E166" s="146"/>
      <c r="F166" s="146">
        <v>6</v>
      </c>
      <c r="G166" s="146" t="s">
        <v>148</v>
      </c>
      <c r="H166" s="147" t="s">
        <v>263</v>
      </c>
      <c r="I166" s="147" t="s">
        <v>269</v>
      </c>
      <c r="J166" s="148" t="s">
        <v>270</v>
      </c>
      <c r="K166" s="149">
        <f>SUM(K167)</f>
        <v>300000</v>
      </c>
      <c r="L166" s="149">
        <f t="shared" ref="L166:M166" si="72">SUM(L167)</f>
        <v>300000</v>
      </c>
      <c r="M166" s="149">
        <f t="shared" si="72"/>
        <v>300000</v>
      </c>
      <c r="N166" s="150">
        <f t="shared" si="71"/>
        <v>100</v>
      </c>
      <c r="O166" s="151">
        <f t="shared" si="71"/>
        <v>100</v>
      </c>
      <c r="P166" s="142"/>
    </row>
    <row r="167" spans="1:16" s="63" customFormat="1" x14ac:dyDescent="0.2">
      <c r="A167" s="166"/>
      <c r="B167" s="166"/>
      <c r="C167" s="166"/>
      <c r="D167" s="166"/>
      <c r="E167" s="166"/>
      <c r="F167" s="166"/>
      <c r="G167" s="166"/>
      <c r="H167" s="153"/>
      <c r="I167" s="154">
        <v>42</v>
      </c>
      <c r="J167" s="158" t="s">
        <v>104</v>
      </c>
      <c r="K167" s="158">
        <f>SUM(K168)</f>
        <v>300000</v>
      </c>
      <c r="L167" s="223">
        <v>300000</v>
      </c>
      <c r="M167" s="223">
        <v>300000</v>
      </c>
      <c r="N167" s="156">
        <f t="shared" si="71"/>
        <v>100</v>
      </c>
      <c r="O167" s="157">
        <f t="shared" si="71"/>
        <v>100</v>
      </c>
      <c r="P167" s="142"/>
    </row>
    <row r="168" spans="1:16" s="63" customFormat="1" x14ac:dyDescent="0.2">
      <c r="A168" s="166"/>
      <c r="B168" s="166"/>
      <c r="C168" s="166"/>
      <c r="D168" s="166"/>
      <c r="E168" s="166"/>
      <c r="F168" s="166">
        <v>6</v>
      </c>
      <c r="G168" s="166"/>
      <c r="H168" s="153"/>
      <c r="I168" s="154">
        <v>421</v>
      </c>
      <c r="J168" s="158" t="s">
        <v>266</v>
      </c>
      <c r="K168" s="228">
        <v>300000</v>
      </c>
      <c r="L168" s="155"/>
      <c r="M168" s="155"/>
      <c r="N168" s="172"/>
      <c r="O168" s="160"/>
      <c r="P168" s="142"/>
    </row>
    <row r="169" spans="1:16" s="145" customFormat="1" ht="26.25" customHeight="1" x14ac:dyDescent="0.2">
      <c r="A169" s="169"/>
      <c r="B169" s="169"/>
      <c r="C169" s="169"/>
      <c r="D169" s="169"/>
      <c r="E169" s="169"/>
      <c r="F169" s="169">
        <v>6</v>
      </c>
      <c r="G169" s="169" t="s">
        <v>148</v>
      </c>
      <c r="H169" s="170" t="s">
        <v>263</v>
      </c>
      <c r="I169" s="170" t="s">
        <v>271</v>
      </c>
      <c r="J169" s="171" t="s">
        <v>272</v>
      </c>
      <c r="K169" s="180">
        <f>SUM(K170)</f>
        <v>140000</v>
      </c>
      <c r="L169" s="180">
        <f t="shared" ref="L169:M169" si="73">SUM(L170)</f>
        <v>50000</v>
      </c>
      <c r="M169" s="180">
        <f t="shared" si="73"/>
        <v>50000</v>
      </c>
      <c r="N169" s="181">
        <f>AVERAGE(L169/K169)*100</f>
        <v>35.714285714285715</v>
      </c>
      <c r="O169" s="182">
        <f>AVERAGE(M169/L169)*100</f>
        <v>100</v>
      </c>
      <c r="P169" s="144"/>
    </row>
    <row r="170" spans="1:16" s="63" customFormat="1" x14ac:dyDescent="0.2">
      <c r="A170" s="166"/>
      <c r="B170" s="166"/>
      <c r="C170" s="166"/>
      <c r="D170" s="166"/>
      <c r="E170" s="166"/>
      <c r="F170" s="166"/>
      <c r="G170" s="166"/>
      <c r="H170" s="153"/>
      <c r="I170" s="154">
        <v>42</v>
      </c>
      <c r="J170" s="158" t="s">
        <v>104</v>
      </c>
      <c r="K170" s="158">
        <f>SUM(K171)</f>
        <v>140000</v>
      </c>
      <c r="L170" s="223">
        <v>50000</v>
      </c>
      <c r="M170" s="223">
        <v>50000</v>
      </c>
      <c r="N170" s="156">
        <f>AVERAGE(L170/K170)*100</f>
        <v>35.714285714285715</v>
      </c>
      <c r="O170" s="157">
        <f>AVERAGE(M170/L170)*100</f>
        <v>100</v>
      </c>
      <c r="P170" s="142"/>
    </row>
    <row r="171" spans="1:16" s="63" customFormat="1" x14ac:dyDescent="0.2">
      <c r="A171" s="166"/>
      <c r="B171" s="166"/>
      <c r="C171" s="166"/>
      <c r="D171" s="166"/>
      <c r="E171" s="166"/>
      <c r="F171" s="166">
        <v>6</v>
      </c>
      <c r="G171" s="166"/>
      <c r="H171" s="153"/>
      <c r="I171" s="154">
        <v>426</v>
      </c>
      <c r="J171" s="179" t="s">
        <v>193</v>
      </c>
      <c r="K171" s="228">
        <v>140000</v>
      </c>
      <c r="L171" s="155"/>
      <c r="M171" s="155"/>
      <c r="N171" s="172"/>
      <c r="O171" s="160"/>
      <c r="P171" s="142"/>
    </row>
    <row r="172" spans="1:16" s="63" customFormat="1" x14ac:dyDescent="0.2">
      <c r="A172" s="146">
        <v>1</v>
      </c>
      <c r="B172" s="146"/>
      <c r="C172" s="146"/>
      <c r="D172" s="146"/>
      <c r="E172" s="146"/>
      <c r="F172" s="146" t="s">
        <v>148</v>
      </c>
      <c r="G172" s="146" t="s">
        <v>148</v>
      </c>
      <c r="H172" s="147" t="s">
        <v>263</v>
      </c>
      <c r="I172" s="147" t="s">
        <v>273</v>
      </c>
      <c r="J172" s="148" t="s">
        <v>274</v>
      </c>
      <c r="K172" s="149">
        <f>SUM(K173)</f>
        <v>30000</v>
      </c>
      <c r="L172" s="149">
        <f t="shared" ref="L172:M172" si="74">SUM(L173)</f>
        <v>1000000</v>
      </c>
      <c r="M172" s="149">
        <f t="shared" si="74"/>
        <v>1000000</v>
      </c>
      <c r="N172" s="150">
        <f>AVERAGE(L172/K172)*100</f>
        <v>3333.3333333333335</v>
      </c>
      <c r="O172" s="151">
        <f>AVERAGE(M172/L172)*100</f>
        <v>100</v>
      </c>
      <c r="P172" s="142"/>
    </row>
    <row r="173" spans="1:16" s="63" customFormat="1" x14ac:dyDescent="0.2">
      <c r="A173" s="166"/>
      <c r="B173" s="166"/>
      <c r="C173" s="166"/>
      <c r="D173" s="166"/>
      <c r="E173" s="166"/>
      <c r="F173" s="166"/>
      <c r="G173" s="166"/>
      <c r="H173" s="153"/>
      <c r="I173" s="154">
        <v>41</v>
      </c>
      <c r="J173" s="158" t="s">
        <v>275</v>
      </c>
      <c r="K173" s="158">
        <f>SUM(K174)</f>
        <v>30000</v>
      </c>
      <c r="L173" s="223">
        <v>1000000</v>
      </c>
      <c r="M173" s="223">
        <v>1000000</v>
      </c>
      <c r="N173" s="156">
        <f>AVERAGE(L173/K173)*100</f>
        <v>3333.3333333333335</v>
      </c>
      <c r="O173" s="157">
        <f>AVERAGE(M173/L173)*100</f>
        <v>100</v>
      </c>
      <c r="P173" s="142"/>
    </row>
    <row r="174" spans="1:16" s="63" customFormat="1" x14ac:dyDescent="0.2">
      <c r="A174" s="166">
        <v>1</v>
      </c>
      <c r="B174" s="166"/>
      <c r="C174" s="166"/>
      <c r="D174" s="166"/>
      <c r="E174" s="166"/>
      <c r="F174" s="166"/>
      <c r="G174" s="166"/>
      <c r="H174" s="153"/>
      <c r="I174" s="154">
        <v>411</v>
      </c>
      <c r="J174" s="158" t="s">
        <v>276</v>
      </c>
      <c r="K174" s="228">
        <v>30000</v>
      </c>
      <c r="L174" s="155"/>
      <c r="M174" s="155"/>
      <c r="N174" s="172"/>
      <c r="O174" s="160"/>
      <c r="P174" s="142"/>
    </row>
    <row r="175" spans="1:16" s="63" customFormat="1" x14ac:dyDescent="0.2">
      <c r="A175" s="146"/>
      <c r="B175" s="146"/>
      <c r="C175" s="146"/>
      <c r="D175" s="146"/>
      <c r="E175" s="146"/>
      <c r="F175" s="146">
        <v>6</v>
      </c>
      <c r="G175" s="146" t="s">
        <v>148</v>
      </c>
      <c r="H175" s="147" t="s">
        <v>263</v>
      </c>
      <c r="I175" s="147" t="s">
        <v>277</v>
      </c>
      <c r="J175" s="148" t="s">
        <v>278</v>
      </c>
      <c r="K175" s="149">
        <f>SUM(K176)</f>
        <v>135000</v>
      </c>
      <c r="L175" s="149">
        <f t="shared" ref="L175:M175" si="75">SUM(L176)</f>
        <v>100000</v>
      </c>
      <c r="M175" s="149">
        <f t="shared" si="75"/>
        <v>100000</v>
      </c>
      <c r="N175" s="150">
        <f>AVERAGE(L175/K175)*100</f>
        <v>74.074074074074076</v>
      </c>
      <c r="O175" s="151">
        <f>AVERAGE(M175/L175)*100</f>
        <v>100</v>
      </c>
      <c r="P175" s="142"/>
    </row>
    <row r="176" spans="1:16" s="67" customFormat="1" x14ac:dyDescent="0.2">
      <c r="A176" s="166"/>
      <c r="B176" s="166"/>
      <c r="C176" s="166"/>
      <c r="D176" s="166"/>
      <c r="E176" s="166"/>
      <c r="F176" s="166"/>
      <c r="G176" s="166"/>
      <c r="H176" s="153"/>
      <c r="I176" s="154">
        <v>42</v>
      </c>
      <c r="J176" s="158" t="s">
        <v>104</v>
      </c>
      <c r="K176" s="158">
        <f>SUM(K177)</f>
        <v>135000</v>
      </c>
      <c r="L176" s="223">
        <v>100000</v>
      </c>
      <c r="M176" s="223">
        <v>100000</v>
      </c>
      <c r="N176" s="156">
        <f>AVERAGE(L176/K176)*100</f>
        <v>74.074074074074076</v>
      </c>
      <c r="O176" s="157">
        <f>AVERAGE(M176/L176)*100</f>
        <v>100</v>
      </c>
      <c r="P176" s="143"/>
    </row>
    <row r="177" spans="1:16" s="67" customFormat="1" x14ac:dyDescent="0.2">
      <c r="A177" s="166"/>
      <c r="B177" s="166"/>
      <c r="C177" s="166"/>
      <c r="D177" s="166"/>
      <c r="E177" s="166"/>
      <c r="F177" s="166">
        <v>6</v>
      </c>
      <c r="G177" s="166"/>
      <c r="H177" s="153"/>
      <c r="I177" s="154">
        <v>421</v>
      </c>
      <c r="J177" s="158" t="s">
        <v>266</v>
      </c>
      <c r="K177" s="228">
        <v>135000</v>
      </c>
      <c r="L177" s="155"/>
      <c r="M177" s="155"/>
      <c r="N177" s="172"/>
      <c r="O177" s="160"/>
      <c r="P177" s="143"/>
    </row>
    <row r="178" spans="1:16" s="67" customFormat="1" x14ac:dyDescent="0.2">
      <c r="A178" s="146"/>
      <c r="B178" s="146"/>
      <c r="C178" s="146"/>
      <c r="D178" s="146">
        <v>4</v>
      </c>
      <c r="E178" s="146"/>
      <c r="F178" s="146">
        <v>6</v>
      </c>
      <c r="G178" s="146" t="s">
        <v>148</v>
      </c>
      <c r="H178" s="147" t="s">
        <v>279</v>
      </c>
      <c r="I178" s="147" t="s">
        <v>280</v>
      </c>
      <c r="J178" s="148" t="s">
        <v>281</v>
      </c>
      <c r="K178" s="149">
        <f>SUM(K179)</f>
        <v>1035000</v>
      </c>
      <c r="L178" s="149">
        <f t="shared" ref="L178:M178" si="76">SUM(L179)</f>
        <v>1500000</v>
      </c>
      <c r="M178" s="149">
        <f t="shared" si="76"/>
        <v>0</v>
      </c>
      <c r="N178" s="150">
        <f>AVERAGE(L178/K178)*100</f>
        <v>144.92753623188406</v>
      </c>
      <c r="O178" s="151">
        <f>AVERAGE(M178/L178)*100</f>
        <v>0</v>
      </c>
      <c r="P178" s="173"/>
    </row>
    <row r="179" spans="1:16" s="67" customFormat="1" x14ac:dyDescent="0.2">
      <c r="A179" s="166"/>
      <c r="B179" s="166"/>
      <c r="C179" s="166"/>
      <c r="D179" s="166"/>
      <c r="E179" s="166"/>
      <c r="F179" s="166"/>
      <c r="G179" s="166"/>
      <c r="H179" s="153"/>
      <c r="I179" s="154">
        <v>42</v>
      </c>
      <c r="J179" s="158" t="s">
        <v>104</v>
      </c>
      <c r="K179" s="158">
        <f>SUM(K180)</f>
        <v>1035000</v>
      </c>
      <c r="L179" s="223">
        <v>1500000</v>
      </c>
      <c r="M179" s="223">
        <v>0</v>
      </c>
      <c r="N179" s="156">
        <f>AVERAGE(L179/K179)*100</f>
        <v>144.92753623188406</v>
      </c>
      <c r="O179" s="157">
        <f>AVERAGE(M179/L179)*100</f>
        <v>0</v>
      </c>
      <c r="P179" s="143"/>
    </row>
    <row r="180" spans="1:16" s="67" customFormat="1" x14ac:dyDescent="0.2">
      <c r="A180" s="166"/>
      <c r="B180" s="166"/>
      <c r="C180" s="166"/>
      <c r="D180" s="166">
        <v>4</v>
      </c>
      <c r="E180" s="166"/>
      <c r="F180" s="166">
        <v>6</v>
      </c>
      <c r="G180" s="166"/>
      <c r="H180" s="153"/>
      <c r="I180" s="154">
        <v>421</v>
      </c>
      <c r="J180" s="158" t="s">
        <v>266</v>
      </c>
      <c r="K180" s="228">
        <v>1035000</v>
      </c>
      <c r="L180" s="155"/>
      <c r="M180" s="155"/>
      <c r="N180" s="172"/>
      <c r="O180" s="160"/>
      <c r="P180" s="143"/>
    </row>
    <row r="181" spans="1:16" s="63" customFormat="1" x14ac:dyDescent="0.2">
      <c r="A181" s="146">
        <v>1</v>
      </c>
      <c r="B181" s="146"/>
      <c r="C181" s="146"/>
      <c r="D181" s="146"/>
      <c r="E181" s="146"/>
      <c r="F181" s="146" t="s">
        <v>148</v>
      </c>
      <c r="G181" s="146" t="s">
        <v>148</v>
      </c>
      <c r="H181" s="147" t="s">
        <v>263</v>
      </c>
      <c r="I181" s="147" t="s">
        <v>282</v>
      </c>
      <c r="J181" s="148" t="s">
        <v>283</v>
      </c>
      <c r="K181" s="149">
        <f t="shared" ref="K181:M182" si="77">SUM(K182)</f>
        <v>300000</v>
      </c>
      <c r="L181" s="149">
        <f t="shared" si="77"/>
        <v>300000</v>
      </c>
      <c r="M181" s="149">
        <f t="shared" si="77"/>
        <v>300000</v>
      </c>
      <c r="N181" s="150">
        <f>AVERAGE(L181/K181)*100</f>
        <v>100</v>
      </c>
      <c r="O181" s="151">
        <f>AVERAGE(M181/L181)*100</f>
        <v>100</v>
      </c>
      <c r="P181" s="142"/>
    </row>
    <row r="182" spans="1:16" s="67" customFormat="1" x14ac:dyDescent="0.2">
      <c r="A182" s="166"/>
      <c r="B182" s="166"/>
      <c r="C182" s="166"/>
      <c r="D182" s="166"/>
      <c r="E182" s="166"/>
      <c r="F182" s="166"/>
      <c r="G182" s="166"/>
      <c r="H182" s="153"/>
      <c r="I182" s="154">
        <v>42</v>
      </c>
      <c r="J182" s="158" t="s">
        <v>104</v>
      </c>
      <c r="K182" s="158">
        <f t="shared" si="77"/>
        <v>300000</v>
      </c>
      <c r="L182" s="223">
        <v>300000</v>
      </c>
      <c r="M182" s="223">
        <v>300000</v>
      </c>
      <c r="N182" s="156">
        <f>AVERAGE(L182/K182)*100</f>
        <v>100</v>
      </c>
      <c r="O182" s="157">
        <f>AVERAGE(M182/L182)*100</f>
        <v>100</v>
      </c>
      <c r="P182" s="143"/>
    </row>
    <row r="183" spans="1:16" s="67" customFormat="1" x14ac:dyDescent="0.2">
      <c r="A183" s="166">
        <v>1</v>
      </c>
      <c r="B183" s="166"/>
      <c r="C183" s="166"/>
      <c r="D183" s="166"/>
      <c r="E183" s="166"/>
      <c r="F183" s="166"/>
      <c r="G183" s="166"/>
      <c r="H183" s="153"/>
      <c r="I183" s="154">
        <v>421</v>
      </c>
      <c r="J183" s="158" t="s">
        <v>266</v>
      </c>
      <c r="K183" s="228">
        <v>300000</v>
      </c>
      <c r="L183" s="155"/>
      <c r="M183" s="155"/>
      <c r="N183" s="172"/>
      <c r="O183" s="160"/>
      <c r="P183" s="143"/>
    </row>
    <row r="184" spans="1:16" s="63" customFormat="1" x14ac:dyDescent="0.2">
      <c r="A184" s="146">
        <v>1</v>
      </c>
      <c r="B184" s="146"/>
      <c r="C184" s="146"/>
      <c r="D184" s="146"/>
      <c r="E184" s="146"/>
      <c r="F184" s="146" t="s">
        <v>148</v>
      </c>
      <c r="G184" s="146" t="s">
        <v>148</v>
      </c>
      <c r="H184" s="147" t="s">
        <v>263</v>
      </c>
      <c r="I184" s="147" t="s">
        <v>284</v>
      </c>
      <c r="J184" s="148" t="s">
        <v>285</v>
      </c>
      <c r="K184" s="149">
        <f t="shared" ref="K184:M185" si="78">SUM(K185)</f>
        <v>70000</v>
      </c>
      <c r="L184" s="149">
        <f t="shared" si="78"/>
        <v>500000</v>
      </c>
      <c r="M184" s="149">
        <f t="shared" si="78"/>
        <v>0</v>
      </c>
      <c r="N184" s="150">
        <v>0</v>
      </c>
      <c r="O184" s="151">
        <f>AVERAGE(M184/L184)*100</f>
        <v>0</v>
      </c>
      <c r="P184" s="142"/>
    </row>
    <row r="185" spans="1:16" s="67" customFormat="1" x14ac:dyDescent="0.2">
      <c r="A185" s="166"/>
      <c r="B185" s="166"/>
      <c r="C185" s="166"/>
      <c r="D185" s="166"/>
      <c r="E185" s="166"/>
      <c r="F185" s="166"/>
      <c r="G185" s="166"/>
      <c r="H185" s="153"/>
      <c r="I185" s="154">
        <v>42</v>
      </c>
      <c r="J185" s="158" t="s">
        <v>104</v>
      </c>
      <c r="K185" s="158">
        <f t="shared" si="78"/>
        <v>70000</v>
      </c>
      <c r="L185" s="223">
        <v>500000</v>
      </c>
      <c r="M185" s="223">
        <v>0</v>
      </c>
      <c r="N185" s="156">
        <v>0</v>
      </c>
      <c r="O185" s="157">
        <f>AVERAGE(M185/L185)*100</f>
        <v>0</v>
      </c>
      <c r="P185" s="143"/>
    </row>
    <row r="186" spans="1:16" s="67" customFormat="1" x14ac:dyDescent="0.2">
      <c r="A186" s="166">
        <v>1</v>
      </c>
      <c r="B186" s="166"/>
      <c r="C186" s="166"/>
      <c r="D186" s="166"/>
      <c r="E186" s="166"/>
      <c r="F186" s="166"/>
      <c r="G186" s="166"/>
      <c r="H186" s="153"/>
      <c r="I186" s="154">
        <v>421</v>
      </c>
      <c r="J186" s="158" t="s">
        <v>266</v>
      </c>
      <c r="K186" s="228">
        <v>70000</v>
      </c>
      <c r="L186" s="155"/>
      <c r="M186" s="155"/>
      <c r="N186" s="172"/>
      <c r="O186" s="160"/>
      <c r="P186" s="143"/>
    </row>
    <row r="187" spans="1:16" s="63" customFormat="1" ht="15.75" customHeight="1" x14ac:dyDescent="0.2">
      <c r="A187" s="146">
        <v>1</v>
      </c>
      <c r="B187" s="146"/>
      <c r="C187" s="146">
        <v>3</v>
      </c>
      <c r="D187" s="146">
        <v>4</v>
      </c>
      <c r="E187" s="146"/>
      <c r="F187" s="146" t="s">
        <v>148</v>
      </c>
      <c r="G187" s="146" t="s">
        <v>148</v>
      </c>
      <c r="H187" s="147" t="s">
        <v>263</v>
      </c>
      <c r="I187" s="147" t="s">
        <v>286</v>
      </c>
      <c r="J187" s="148" t="s">
        <v>287</v>
      </c>
      <c r="K187" s="149">
        <f t="shared" ref="K187:M188" si="79">SUM(K188)</f>
        <v>700000</v>
      </c>
      <c r="L187" s="149">
        <f t="shared" si="79"/>
        <v>700000</v>
      </c>
      <c r="M187" s="149">
        <f t="shared" si="79"/>
        <v>1500000</v>
      </c>
      <c r="N187" s="150">
        <f>AVERAGE(L187/K187)*100</f>
        <v>100</v>
      </c>
      <c r="O187" s="151">
        <f>AVERAGE(M187/L187)*100</f>
        <v>214.28571428571428</v>
      </c>
      <c r="P187" s="142"/>
    </row>
    <row r="188" spans="1:16" s="67" customFormat="1" x14ac:dyDescent="0.2">
      <c r="A188" s="166"/>
      <c r="B188" s="166"/>
      <c r="C188" s="166"/>
      <c r="D188" s="166"/>
      <c r="E188" s="166"/>
      <c r="F188" s="166"/>
      <c r="G188" s="166"/>
      <c r="H188" s="153"/>
      <c r="I188" s="154">
        <v>42</v>
      </c>
      <c r="J188" s="158" t="s">
        <v>104</v>
      </c>
      <c r="K188" s="158">
        <f t="shared" si="79"/>
        <v>700000</v>
      </c>
      <c r="L188" s="223">
        <v>700000</v>
      </c>
      <c r="M188" s="223">
        <v>1500000</v>
      </c>
      <c r="N188" s="156">
        <f>AVERAGE(L188/K188)*100</f>
        <v>100</v>
      </c>
      <c r="O188" s="157">
        <f>AVERAGE(M188/L188)*100</f>
        <v>214.28571428571428</v>
      </c>
      <c r="P188" s="143"/>
    </row>
    <row r="189" spans="1:16" s="67" customFormat="1" x14ac:dyDescent="0.2">
      <c r="A189" s="166">
        <v>1</v>
      </c>
      <c r="B189" s="166"/>
      <c r="C189" s="166">
        <v>3</v>
      </c>
      <c r="D189" s="166">
        <v>4</v>
      </c>
      <c r="E189" s="166"/>
      <c r="F189" s="166"/>
      <c r="G189" s="166"/>
      <c r="H189" s="153"/>
      <c r="I189" s="154">
        <v>421</v>
      </c>
      <c r="J189" s="158" t="s">
        <v>266</v>
      </c>
      <c r="K189" s="228">
        <v>700000</v>
      </c>
      <c r="L189" s="155"/>
      <c r="M189" s="155"/>
      <c r="N189" s="172"/>
      <c r="O189" s="160"/>
      <c r="P189" s="143"/>
    </row>
    <row r="190" spans="1:16" s="67" customFormat="1" x14ac:dyDescent="0.2">
      <c r="A190" s="146">
        <v>1</v>
      </c>
      <c r="B190" s="146"/>
      <c r="C190" s="146"/>
      <c r="D190" s="146">
        <v>4</v>
      </c>
      <c r="E190" s="146"/>
      <c r="F190" s="146"/>
      <c r="G190" s="146" t="s">
        <v>148</v>
      </c>
      <c r="H190" s="147" t="s">
        <v>202</v>
      </c>
      <c r="I190" s="147" t="s">
        <v>289</v>
      </c>
      <c r="J190" s="148" t="s">
        <v>290</v>
      </c>
      <c r="K190" s="149">
        <f>SUM(K191)</f>
        <v>2080000</v>
      </c>
      <c r="L190" s="149">
        <f t="shared" ref="L190:M190" si="80">SUM(L191)</f>
        <v>600000</v>
      </c>
      <c r="M190" s="149">
        <f t="shared" si="80"/>
        <v>900000</v>
      </c>
      <c r="N190" s="150">
        <f>AVERAGE(L190/K190)*100</f>
        <v>28.846153846153843</v>
      </c>
      <c r="O190" s="151">
        <f>AVERAGE(M190/L190)*100</f>
        <v>150</v>
      </c>
      <c r="P190" s="143"/>
    </row>
    <row r="191" spans="1:16" s="67" customFormat="1" x14ac:dyDescent="0.2">
      <c r="A191" s="166"/>
      <c r="B191" s="166"/>
      <c r="C191" s="166"/>
      <c r="D191" s="166"/>
      <c r="E191" s="166"/>
      <c r="F191" s="166"/>
      <c r="G191" s="166"/>
      <c r="H191" s="153"/>
      <c r="I191" s="154">
        <v>32</v>
      </c>
      <c r="J191" s="158" t="s">
        <v>80</v>
      </c>
      <c r="K191" s="158">
        <f>SUM(K192)</f>
        <v>2080000</v>
      </c>
      <c r="L191" s="223">
        <v>600000</v>
      </c>
      <c r="M191" s="223">
        <v>900000</v>
      </c>
      <c r="N191" s="156">
        <f>AVERAGE(L191/K191)*100</f>
        <v>28.846153846153843</v>
      </c>
      <c r="O191" s="157">
        <f>AVERAGE(M191/L191)*100</f>
        <v>150</v>
      </c>
      <c r="P191" s="143"/>
    </row>
    <row r="192" spans="1:16" s="67" customFormat="1" x14ac:dyDescent="0.2">
      <c r="A192" s="166">
        <v>1</v>
      </c>
      <c r="B192" s="166"/>
      <c r="C192" s="166"/>
      <c r="D192" s="166">
        <v>4</v>
      </c>
      <c r="E192" s="166"/>
      <c r="F192" s="166"/>
      <c r="G192" s="166"/>
      <c r="H192" s="153"/>
      <c r="I192" s="154">
        <v>323</v>
      </c>
      <c r="J192" s="158" t="s">
        <v>83</v>
      </c>
      <c r="K192" s="228">
        <v>2080000</v>
      </c>
      <c r="L192" s="155"/>
      <c r="M192" s="155"/>
      <c r="N192" s="172"/>
      <c r="O192" s="160"/>
      <c r="P192" s="143"/>
    </row>
    <row r="193" spans="1:16" s="67" customFormat="1" ht="12.75" customHeight="1" x14ac:dyDescent="0.2">
      <c r="A193" s="146">
        <v>1</v>
      </c>
      <c r="B193" s="146"/>
      <c r="C193" s="146"/>
      <c r="D193" s="146"/>
      <c r="E193" s="146"/>
      <c r="F193" s="146"/>
      <c r="G193" s="146" t="s">
        <v>148</v>
      </c>
      <c r="H193" s="147" t="s">
        <v>263</v>
      </c>
      <c r="I193" s="147" t="s">
        <v>291</v>
      </c>
      <c r="J193" s="148" t="s">
        <v>292</v>
      </c>
      <c r="K193" s="149">
        <f>SUM(K194)</f>
        <v>190000</v>
      </c>
      <c r="L193" s="149">
        <f>SUM(L194)</f>
        <v>0</v>
      </c>
      <c r="M193" s="149">
        <f>SUM(M194)</f>
        <v>0</v>
      </c>
      <c r="N193" s="150">
        <f>AVERAGE(L193/K193)*100</f>
        <v>0</v>
      </c>
      <c r="O193" s="151">
        <v>0</v>
      </c>
      <c r="P193" s="143"/>
    </row>
    <row r="194" spans="1:16" s="67" customFormat="1" x14ac:dyDescent="0.2">
      <c r="A194" s="166"/>
      <c r="B194" s="166"/>
      <c r="C194" s="166"/>
      <c r="D194" s="166"/>
      <c r="E194" s="166"/>
      <c r="F194" s="166"/>
      <c r="G194" s="166"/>
      <c r="H194" s="153"/>
      <c r="I194" s="154">
        <v>32</v>
      </c>
      <c r="J194" s="158" t="s">
        <v>80</v>
      </c>
      <c r="K194" s="158">
        <f>SUM(K195)</f>
        <v>190000</v>
      </c>
      <c r="L194" s="223">
        <v>0</v>
      </c>
      <c r="M194" s="223">
        <v>0</v>
      </c>
      <c r="N194" s="156">
        <f>AVERAGE(L194/K194)*100</f>
        <v>0</v>
      </c>
      <c r="O194" s="157">
        <v>0</v>
      </c>
      <c r="P194" s="143"/>
    </row>
    <row r="195" spans="1:16" s="67" customFormat="1" x14ac:dyDescent="0.2">
      <c r="A195" s="166">
        <v>1</v>
      </c>
      <c r="B195" s="166"/>
      <c r="C195" s="166"/>
      <c r="D195" s="166"/>
      <c r="E195" s="166"/>
      <c r="F195" s="166"/>
      <c r="G195" s="166"/>
      <c r="H195" s="153"/>
      <c r="I195" s="154">
        <v>323</v>
      </c>
      <c r="J195" s="158" t="s">
        <v>83</v>
      </c>
      <c r="K195" s="228">
        <v>190000</v>
      </c>
      <c r="L195" s="155"/>
      <c r="M195" s="155"/>
      <c r="N195" s="172"/>
      <c r="O195" s="160"/>
      <c r="P195" s="143"/>
    </row>
    <row r="196" spans="1:16" s="72" customFormat="1" ht="26.25" customHeight="1" x14ac:dyDescent="0.2">
      <c r="A196" s="169">
        <v>1</v>
      </c>
      <c r="B196" s="169"/>
      <c r="C196" s="169"/>
      <c r="D196" s="169"/>
      <c r="E196" s="169"/>
      <c r="F196" s="169"/>
      <c r="G196" s="169" t="s">
        <v>148</v>
      </c>
      <c r="H196" s="170" t="s">
        <v>263</v>
      </c>
      <c r="I196" s="170" t="s">
        <v>293</v>
      </c>
      <c r="J196" s="171" t="s">
        <v>294</v>
      </c>
      <c r="K196" s="180">
        <f>SUM(K197)</f>
        <v>0</v>
      </c>
      <c r="L196" s="180">
        <f>SUM(L197)</f>
        <v>100000</v>
      </c>
      <c r="M196" s="180">
        <f>SUM(M197)</f>
        <v>0</v>
      </c>
      <c r="N196" s="181">
        <v>0</v>
      </c>
      <c r="O196" s="182">
        <f>AVERAGE(M196/L196)*100</f>
        <v>0</v>
      </c>
      <c r="P196" s="165"/>
    </row>
    <row r="197" spans="1:16" s="67" customFormat="1" x14ac:dyDescent="0.2">
      <c r="A197" s="166"/>
      <c r="B197" s="166"/>
      <c r="C197" s="166"/>
      <c r="D197" s="166"/>
      <c r="E197" s="166"/>
      <c r="F197" s="166"/>
      <c r="G197" s="166"/>
      <c r="H197" s="153"/>
      <c r="I197" s="154">
        <v>32</v>
      </c>
      <c r="J197" s="158" t="s">
        <v>80</v>
      </c>
      <c r="K197" s="158">
        <f>SUM(K198)</f>
        <v>0</v>
      </c>
      <c r="L197" s="223">
        <v>100000</v>
      </c>
      <c r="M197" s="223">
        <v>0</v>
      </c>
      <c r="N197" s="156">
        <v>0</v>
      </c>
      <c r="O197" s="157">
        <f>AVERAGE(M197/L197)*100</f>
        <v>0</v>
      </c>
      <c r="P197" s="143"/>
    </row>
    <row r="198" spans="1:16" s="67" customFormat="1" x14ac:dyDescent="0.2">
      <c r="A198" s="166">
        <v>1</v>
      </c>
      <c r="B198" s="166"/>
      <c r="C198" s="166"/>
      <c r="D198" s="166"/>
      <c r="E198" s="166"/>
      <c r="F198" s="166"/>
      <c r="G198" s="166"/>
      <c r="H198" s="153"/>
      <c r="I198" s="154">
        <v>323</v>
      </c>
      <c r="J198" s="158" t="s">
        <v>83</v>
      </c>
      <c r="K198" s="228">
        <v>0</v>
      </c>
      <c r="L198" s="155"/>
      <c r="M198" s="155"/>
      <c r="N198" s="172"/>
      <c r="O198" s="160"/>
      <c r="P198" s="143"/>
    </row>
    <row r="199" spans="1:16" s="67" customFormat="1" x14ac:dyDescent="0.2">
      <c r="A199" s="169">
        <v>1</v>
      </c>
      <c r="B199" s="169"/>
      <c r="C199" s="169">
        <v>3</v>
      </c>
      <c r="D199" s="169"/>
      <c r="E199" s="169"/>
      <c r="F199" s="169"/>
      <c r="G199" s="169" t="s">
        <v>148</v>
      </c>
      <c r="H199" s="170" t="s">
        <v>263</v>
      </c>
      <c r="I199" s="170" t="s">
        <v>563</v>
      </c>
      <c r="J199" s="171" t="s">
        <v>564</v>
      </c>
      <c r="K199" s="180">
        <f>SUM(K200)</f>
        <v>1000000</v>
      </c>
      <c r="L199" s="180">
        <f>SUM(L200)</f>
        <v>300000</v>
      </c>
      <c r="M199" s="180">
        <f>SUM(M200)</f>
        <v>300000</v>
      </c>
      <c r="N199" s="181">
        <f>AVERAGE(L199/K199)*100</f>
        <v>30</v>
      </c>
      <c r="O199" s="182">
        <f>AVERAGE(M199/L199)*100</f>
        <v>100</v>
      </c>
      <c r="P199" s="143"/>
    </row>
    <row r="200" spans="1:16" s="67" customFormat="1" x14ac:dyDescent="0.2">
      <c r="A200" s="166"/>
      <c r="B200" s="166"/>
      <c r="C200" s="166"/>
      <c r="D200" s="166"/>
      <c r="E200" s="166"/>
      <c r="F200" s="166"/>
      <c r="G200" s="166"/>
      <c r="H200" s="153"/>
      <c r="I200" s="154">
        <v>32</v>
      </c>
      <c r="J200" s="158" t="s">
        <v>80</v>
      </c>
      <c r="K200" s="223">
        <f>SUM(K201)</f>
        <v>1000000</v>
      </c>
      <c r="L200" s="223">
        <v>300000</v>
      </c>
      <c r="M200" s="223">
        <v>300000</v>
      </c>
      <c r="N200" s="156">
        <f>AVERAGE(L200/K200)*100</f>
        <v>30</v>
      </c>
      <c r="O200" s="157">
        <f>AVERAGE(M200/L200)*100</f>
        <v>100</v>
      </c>
      <c r="P200" s="143"/>
    </row>
    <row r="201" spans="1:16" s="67" customFormat="1" x14ac:dyDescent="0.2">
      <c r="A201" s="166">
        <v>1</v>
      </c>
      <c r="B201" s="166"/>
      <c r="C201" s="166">
        <v>3</v>
      </c>
      <c r="D201" s="166"/>
      <c r="E201" s="166"/>
      <c r="F201" s="166"/>
      <c r="G201" s="166"/>
      <c r="H201" s="153"/>
      <c r="I201" s="154">
        <v>323</v>
      </c>
      <c r="J201" s="158" t="s">
        <v>83</v>
      </c>
      <c r="K201" s="228">
        <v>1000000</v>
      </c>
      <c r="L201" s="155"/>
      <c r="M201" s="155"/>
      <c r="N201" s="172"/>
      <c r="O201" s="160"/>
      <c r="P201" s="143"/>
    </row>
    <row r="202" spans="1:16" s="67" customFormat="1" x14ac:dyDescent="0.2">
      <c r="A202" s="169">
        <v>1</v>
      </c>
      <c r="B202" s="169"/>
      <c r="C202" s="169"/>
      <c r="D202" s="169"/>
      <c r="E202" s="169"/>
      <c r="F202" s="169"/>
      <c r="G202" s="169" t="s">
        <v>148</v>
      </c>
      <c r="H202" s="170" t="s">
        <v>263</v>
      </c>
      <c r="I202" s="170" t="s">
        <v>609</v>
      </c>
      <c r="J202" s="171" t="s">
        <v>617</v>
      </c>
      <c r="K202" s="180">
        <f>SUM(K203)</f>
        <v>35000</v>
      </c>
      <c r="L202" s="180">
        <f>SUM(L203)</f>
        <v>300000</v>
      </c>
      <c r="M202" s="180">
        <f>SUM(M203)</f>
        <v>0</v>
      </c>
      <c r="N202" s="181">
        <f>AVERAGE(L202/K202)*100</f>
        <v>857.14285714285711</v>
      </c>
      <c r="O202" s="182">
        <f>AVERAGE(M202/L202)*100</f>
        <v>0</v>
      </c>
      <c r="P202" s="143"/>
    </row>
    <row r="203" spans="1:16" s="67" customFormat="1" x14ac:dyDescent="0.2">
      <c r="A203" s="166"/>
      <c r="B203" s="166"/>
      <c r="C203" s="166"/>
      <c r="D203" s="166"/>
      <c r="E203" s="166"/>
      <c r="F203" s="166"/>
      <c r="G203" s="166"/>
      <c r="H203" s="153"/>
      <c r="I203" s="154">
        <v>32</v>
      </c>
      <c r="J203" s="158" t="s">
        <v>80</v>
      </c>
      <c r="K203" s="158">
        <f>SUM(K204)</f>
        <v>35000</v>
      </c>
      <c r="L203" s="223">
        <v>300000</v>
      </c>
      <c r="M203" s="223">
        <v>0</v>
      </c>
      <c r="N203" s="156">
        <f>AVERAGE(L203/K203)*100</f>
        <v>857.14285714285711</v>
      </c>
      <c r="O203" s="157">
        <f>AVERAGE(M203/L203)*100</f>
        <v>0</v>
      </c>
      <c r="P203" s="143"/>
    </row>
    <row r="204" spans="1:16" s="67" customFormat="1" x14ac:dyDescent="0.2">
      <c r="A204" s="166">
        <v>1</v>
      </c>
      <c r="B204" s="166"/>
      <c r="C204" s="166"/>
      <c r="D204" s="166"/>
      <c r="E204" s="166"/>
      <c r="F204" s="166"/>
      <c r="G204" s="166"/>
      <c r="H204" s="153"/>
      <c r="I204" s="154">
        <v>323</v>
      </c>
      <c r="J204" s="158" t="s">
        <v>83</v>
      </c>
      <c r="K204" s="228">
        <v>35000</v>
      </c>
      <c r="L204" s="155"/>
      <c r="M204" s="155"/>
      <c r="N204" s="172"/>
      <c r="O204" s="160"/>
      <c r="P204" s="143"/>
    </row>
    <row r="205" spans="1:16" s="67" customFormat="1" x14ac:dyDescent="0.2">
      <c r="A205" s="146">
        <v>1</v>
      </c>
      <c r="B205" s="146"/>
      <c r="C205" s="146"/>
      <c r="D205" s="146"/>
      <c r="E205" s="146"/>
      <c r="F205" s="146"/>
      <c r="G205" s="146" t="s">
        <v>148</v>
      </c>
      <c r="H205" s="147" t="s">
        <v>263</v>
      </c>
      <c r="I205" s="147" t="s">
        <v>613</v>
      </c>
      <c r="J205" s="148" t="s">
        <v>614</v>
      </c>
      <c r="K205" s="149">
        <f>SUM(K206)</f>
        <v>350000</v>
      </c>
      <c r="L205" s="149">
        <f>SUM(L206)</f>
        <v>0</v>
      </c>
      <c r="M205" s="149">
        <f>SUM(M206)</f>
        <v>0</v>
      </c>
      <c r="N205" s="150">
        <f>AVERAGE(L205/K205)*100</f>
        <v>0</v>
      </c>
      <c r="O205" s="151">
        <v>0</v>
      </c>
      <c r="P205" s="143"/>
    </row>
    <row r="206" spans="1:16" s="67" customFormat="1" x14ac:dyDescent="0.2">
      <c r="A206" s="166"/>
      <c r="B206" s="166"/>
      <c r="C206" s="166"/>
      <c r="D206" s="166"/>
      <c r="E206" s="166"/>
      <c r="F206" s="166"/>
      <c r="G206" s="166"/>
      <c r="H206" s="153"/>
      <c r="I206" s="154">
        <v>32</v>
      </c>
      <c r="J206" s="158" t="s">
        <v>80</v>
      </c>
      <c r="K206" s="158">
        <f>SUM(K207)</f>
        <v>350000</v>
      </c>
      <c r="L206" s="223">
        <v>0</v>
      </c>
      <c r="M206" s="223">
        <v>0</v>
      </c>
      <c r="N206" s="156">
        <f>AVERAGE(L206/K206)*100</f>
        <v>0</v>
      </c>
      <c r="O206" s="157">
        <v>0</v>
      </c>
      <c r="P206" s="143"/>
    </row>
    <row r="207" spans="1:16" s="67" customFormat="1" x14ac:dyDescent="0.2">
      <c r="A207" s="166">
        <v>1</v>
      </c>
      <c r="B207" s="166"/>
      <c r="C207" s="166"/>
      <c r="D207" s="166"/>
      <c r="E207" s="166"/>
      <c r="F207" s="166"/>
      <c r="G207" s="166"/>
      <c r="H207" s="153"/>
      <c r="I207" s="154">
        <v>323</v>
      </c>
      <c r="J207" s="158" t="s">
        <v>83</v>
      </c>
      <c r="K207" s="228">
        <v>350000</v>
      </c>
      <c r="L207" s="155"/>
      <c r="M207" s="155"/>
      <c r="N207" s="172"/>
      <c r="O207" s="160"/>
      <c r="P207" s="143"/>
    </row>
    <row r="208" spans="1:16" s="67" customFormat="1" x14ac:dyDescent="0.2">
      <c r="A208" s="206">
        <v>1</v>
      </c>
      <c r="B208" s="206"/>
      <c r="C208" s="206">
        <v>3</v>
      </c>
      <c r="D208" s="206"/>
      <c r="E208" s="206"/>
      <c r="F208" s="206">
        <v>6</v>
      </c>
      <c r="G208" s="206" t="s">
        <v>148</v>
      </c>
      <c r="H208" s="207"/>
      <c r="I208" s="207" t="s">
        <v>295</v>
      </c>
      <c r="J208" s="209" t="s">
        <v>296</v>
      </c>
      <c r="K208" s="210">
        <f>SUM(K209+K212+K215+K218+K221+K224+K227)</f>
        <v>1352000</v>
      </c>
      <c r="L208" s="210">
        <f t="shared" ref="L208:M208" si="81">SUM(L209+L212+L215+L218+L221+L224+L227)</f>
        <v>750000</v>
      </c>
      <c r="M208" s="210">
        <f t="shared" si="81"/>
        <v>200000</v>
      </c>
      <c r="N208" s="204">
        <f>AVERAGE(L208/K208)*100</f>
        <v>55.473372781065088</v>
      </c>
      <c r="O208" s="205">
        <v>0</v>
      </c>
      <c r="P208" s="143"/>
    </row>
    <row r="209" spans="1:16" s="67" customFormat="1" ht="12.75" customHeight="1" x14ac:dyDescent="0.2">
      <c r="A209" s="146"/>
      <c r="B209" s="146"/>
      <c r="C209" s="146"/>
      <c r="D209" s="146"/>
      <c r="E209" s="146"/>
      <c r="F209" s="146">
        <v>6</v>
      </c>
      <c r="G209" s="146" t="s">
        <v>148</v>
      </c>
      <c r="H209" s="147" t="s">
        <v>205</v>
      </c>
      <c r="I209" s="147" t="s">
        <v>297</v>
      </c>
      <c r="J209" s="148" t="s">
        <v>298</v>
      </c>
      <c r="K209" s="149">
        <f>SUM(K210)</f>
        <v>0</v>
      </c>
      <c r="L209" s="149">
        <f t="shared" ref="L209:M209" si="82">SUM(L210)</f>
        <v>400000</v>
      </c>
      <c r="M209" s="149">
        <f t="shared" si="82"/>
        <v>0</v>
      </c>
      <c r="N209" s="150">
        <v>0</v>
      </c>
      <c r="O209" s="151">
        <f>AVERAGE(M209/L209)*100</f>
        <v>0</v>
      </c>
      <c r="P209" s="143"/>
    </row>
    <row r="210" spans="1:16" s="67" customFormat="1" x14ac:dyDescent="0.2">
      <c r="A210" s="166"/>
      <c r="B210" s="166"/>
      <c r="C210" s="166"/>
      <c r="D210" s="166"/>
      <c r="E210" s="166"/>
      <c r="F210" s="166"/>
      <c r="G210" s="166"/>
      <c r="H210" s="153"/>
      <c r="I210" s="154">
        <v>42</v>
      </c>
      <c r="J210" s="158" t="s">
        <v>104</v>
      </c>
      <c r="K210" s="158">
        <f>SUM(K211)</f>
        <v>0</v>
      </c>
      <c r="L210" s="223">
        <v>400000</v>
      </c>
      <c r="M210" s="223">
        <v>0</v>
      </c>
      <c r="N210" s="156">
        <v>0</v>
      </c>
      <c r="O210" s="157">
        <f>AVERAGE(M210/L210)*100</f>
        <v>0</v>
      </c>
      <c r="P210" s="143"/>
    </row>
    <row r="211" spans="1:16" s="67" customFormat="1" x14ac:dyDescent="0.2">
      <c r="A211" s="166"/>
      <c r="B211" s="166"/>
      <c r="C211" s="166"/>
      <c r="D211" s="166"/>
      <c r="E211" s="166"/>
      <c r="F211" s="166">
        <v>6</v>
      </c>
      <c r="G211" s="166"/>
      <c r="H211" s="153"/>
      <c r="I211" s="154">
        <v>421</v>
      </c>
      <c r="J211" s="179" t="s">
        <v>266</v>
      </c>
      <c r="K211" s="228">
        <v>0</v>
      </c>
      <c r="L211" s="155"/>
      <c r="M211" s="155"/>
      <c r="N211" s="172"/>
      <c r="O211" s="160"/>
      <c r="P211" s="143"/>
    </row>
    <row r="212" spans="1:16" s="67" customFormat="1" ht="12.75" customHeight="1" x14ac:dyDescent="0.2">
      <c r="A212" s="146">
        <v>1</v>
      </c>
      <c r="B212" s="146"/>
      <c r="C212" s="146"/>
      <c r="D212" s="146"/>
      <c r="E212" s="146"/>
      <c r="F212" s="146">
        <v>6</v>
      </c>
      <c r="G212" s="146" t="s">
        <v>148</v>
      </c>
      <c r="H212" s="147" t="s">
        <v>205</v>
      </c>
      <c r="I212" s="147" t="s">
        <v>299</v>
      </c>
      <c r="J212" s="148" t="s">
        <v>569</v>
      </c>
      <c r="K212" s="149">
        <f>SUM(K213)</f>
        <v>365000</v>
      </c>
      <c r="L212" s="149">
        <f t="shared" ref="L212:M212" si="83">SUM(L213)</f>
        <v>150000</v>
      </c>
      <c r="M212" s="149">
        <f t="shared" si="83"/>
        <v>0</v>
      </c>
      <c r="N212" s="150">
        <f>AVERAGE(L212/K212)*100</f>
        <v>41.095890410958901</v>
      </c>
      <c r="O212" s="151">
        <f>AVERAGE(M212/L212)*100</f>
        <v>0</v>
      </c>
      <c r="P212" s="143"/>
    </row>
    <row r="213" spans="1:16" s="67" customFormat="1" x14ac:dyDescent="0.2">
      <c r="A213" s="166"/>
      <c r="B213" s="166"/>
      <c r="C213" s="166"/>
      <c r="D213" s="166"/>
      <c r="E213" s="166"/>
      <c r="F213" s="166"/>
      <c r="G213" s="166"/>
      <c r="H213" s="153"/>
      <c r="I213" s="154">
        <v>42</v>
      </c>
      <c r="J213" s="158" t="s">
        <v>104</v>
      </c>
      <c r="K213" s="158">
        <f>SUM(K214)</f>
        <v>365000</v>
      </c>
      <c r="L213" s="223">
        <v>150000</v>
      </c>
      <c r="M213" s="223">
        <v>0</v>
      </c>
      <c r="N213" s="156">
        <f>AVERAGE(L213/K213)*100</f>
        <v>41.095890410958901</v>
      </c>
      <c r="O213" s="157">
        <f>AVERAGE(M213/L213)*100</f>
        <v>0</v>
      </c>
      <c r="P213" s="143"/>
    </row>
    <row r="214" spans="1:16" s="67" customFormat="1" x14ac:dyDescent="0.2">
      <c r="A214" s="166">
        <v>1</v>
      </c>
      <c r="B214" s="166"/>
      <c r="C214" s="166"/>
      <c r="D214" s="166"/>
      <c r="E214" s="166"/>
      <c r="F214" s="166">
        <v>6</v>
      </c>
      <c r="G214" s="166"/>
      <c r="H214" s="153"/>
      <c r="I214" s="154">
        <v>421</v>
      </c>
      <c r="J214" s="179" t="s">
        <v>266</v>
      </c>
      <c r="K214" s="228">
        <v>365000</v>
      </c>
      <c r="L214" s="155"/>
      <c r="M214" s="155"/>
      <c r="N214" s="172"/>
      <c r="O214" s="160"/>
      <c r="P214" s="143"/>
    </row>
    <row r="215" spans="1:16" s="67" customFormat="1" x14ac:dyDescent="0.2">
      <c r="A215" s="146">
        <v>1</v>
      </c>
      <c r="B215" s="146"/>
      <c r="C215" s="146"/>
      <c r="D215" s="146"/>
      <c r="E215" s="146"/>
      <c r="F215" s="146"/>
      <c r="G215" s="146" t="s">
        <v>148</v>
      </c>
      <c r="H215" s="147" t="s">
        <v>205</v>
      </c>
      <c r="I215" s="147" t="s">
        <v>570</v>
      </c>
      <c r="J215" s="148" t="s">
        <v>606</v>
      </c>
      <c r="K215" s="149">
        <f>SUM(K216)</f>
        <v>85000</v>
      </c>
      <c r="L215" s="149">
        <f t="shared" ref="L215:M215" si="84">SUM(L216)</f>
        <v>0</v>
      </c>
      <c r="M215" s="149">
        <f t="shared" si="84"/>
        <v>0</v>
      </c>
      <c r="N215" s="150">
        <f>AVERAGE(L215/K215)*100</f>
        <v>0</v>
      </c>
      <c r="O215" s="151">
        <v>0</v>
      </c>
      <c r="P215" s="143"/>
    </row>
    <row r="216" spans="1:16" s="67" customFormat="1" x14ac:dyDescent="0.2">
      <c r="A216" s="166"/>
      <c r="B216" s="166"/>
      <c r="C216" s="166"/>
      <c r="D216" s="166"/>
      <c r="E216" s="166"/>
      <c r="F216" s="166"/>
      <c r="G216" s="166"/>
      <c r="H216" s="153"/>
      <c r="I216" s="154">
        <v>42</v>
      </c>
      <c r="J216" s="158" t="s">
        <v>104</v>
      </c>
      <c r="K216" s="158">
        <f>SUM(K217)</f>
        <v>85000</v>
      </c>
      <c r="L216" s="223">
        <v>0</v>
      </c>
      <c r="M216" s="223">
        <v>0</v>
      </c>
      <c r="N216" s="156">
        <f>AVERAGE(L216/K216)*100</f>
        <v>0</v>
      </c>
      <c r="O216" s="157">
        <v>0</v>
      </c>
      <c r="P216" s="143"/>
    </row>
    <row r="217" spans="1:16" s="67" customFormat="1" x14ac:dyDescent="0.2">
      <c r="A217" s="166">
        <v>1</v>
      </c>
      <c r="B217" s="166"/>
      <c r="C217" s="166"/>
      <c r="D217" s="166"/>
      <c r="E217" s="166"/>
      <c r="F217" s="166"/>
      <c r="G217" s="166"/>
      <c r="H217" s="153"/>
      <c r="I217" s="154">
        <v>421</v>
      </c>
      <c r="J217" s="179" t="s">
        <v>266</v>
      </c>
      <c r="K217" s="228">
        <v>85000</v>
      </c>
      <c r="L217" s="155"/>
      <c r="M217" s="155"/>
      <c r="N217" s="172"/>
      <c r="O217" s="160"/>
      <c r="P217" s="143"/>
    </row>
    <row r="218" spans="1:16" s="67" customFormat="1" x14ac:dyDescent="0.2">
      <c r="A218" s="146">
        <v>1</v>
      </c>
      <c r="B218" s="146"/>
      <c r="C218" s="146"/>
      <c r="D218" s="146"/>
      <c r="E218" s="146"/>
      <c r="F218" s="146"/>
      <c r="G218" s="146" t="s">
        <v>148</v>
      </c>
      <c r="H218" s="147" t="s">
        <v>205</v>
      </c>
      <c r="I218" s="147" t="s">
        <v>571</v>
      </c>
      <c r="J218" s="148" t="s">
        <v>572</v>
      </c>
      <c r="K218" s="149">
        <f>SUM(K219)</f>
        <v>87000</v>
      </c>
      <c r="L218" s="149">
        <f t="shared" ref="L218:M218" si="85">SUM(L219)</f>
        <v>0</v>
      </c>
      <c r="M218" s="149">
        <f t="shared" si="85"/>
        <v>0</v>
      </c>
      <c r="N218" s="150">
        <f>AVERAGE(L218/K218)*100</f>
        <v>0</v>
      </c>
      <c r="O218" s="151">
        <v>0</v>
      </c>
      <c r="P218" s="143"/>
    </row>
    <row r="219" spans="1:16" s="67" customFormat="1" x14ac:dyDescent="0.2">
      <c r="A219" s="166"/>
      <c r="B219" s="166"/>
      <c r="C219" s="166"/>
      <c r="D219" s="166"/>
      <c r="E219" s="166"/>
      <c r="F219" s="166"/>
      <c r="G219" s="166"/>
      <c r="H219" s="153"/>
      <c r="I219" s="154">
        <v>42</v>
      </c>
      <c r="J219" s="158" t="s">
        <v>104</v>
      </c>
      <c r="K219" s="158">
        <f>SUM(K220)</f>
        <v>87000</v>
      </c>
      <c r="L219" s="223">
        <v>0</v>
      </c>
      <c r="M219" s="223">
        <v>0</v>
      </c>
      <c r="N219" s="156">
        <f>AVERAGE(L219/K219)*100</f>
        <v>0</v>
      </c>
      <c r="O219" s="157">
        <v>0</v>
      </c>
      <c r="P219" s="143"/>
    </row>
    <row r="220" spans="1:16" s="67" customFormat="1" x14ac:dyDescent="0.2">
      <c r="A220" s="166">
        <v>1</v>
      </c>
      <c r="B220" s="166"/>
      <c r="C220" s="166"/>
      <c r="D220" s="166"/>
      <c r="E220" s="166"/>
      <c r="F220" s="166"/>
      <c r="G220" s="166"/>
      <c r="H220" s="153"/>
      <c r="I220" s="154">
        <v>421</v>
      </c>
      <c r="J220" s="179" t="s">
        <v>266</v>
      </c>
      <c r="K220" s="228">
        <v>87000</v>
      </c>
      <c r="L220" s="155"/>
      <c r="M220" s="155"/>
      <c r="N220" s="172"/>
      <c r="O220" s="160"/>
      <c r="P220" s="143"/>
    </row>
    <row r="221" spans="1:16" s="67" customFormat="1" x14ac:dyDescent="0.2">
      <c r="A221" s="146">
        <v>1</v>
      </c>
      <c r="B221" s="146"/>
      <c r="C221" s="146"/>
      <c r="D221" s="146"/>
      <c r="E221" s="146"/>
      <c r="F221" s="146"/>
      <c r="G221" s="146" t="s">
        <v>148</v>
      </c>
      <c r="H221" s="147" t="s">
        <v>205</v>
      </c>
      <c r="I221" s="147" t="s">
        <v>573</v>
      </c>
      <c r="J221" s="148" t="s">
        <v>574</v>
      </c>
      <c r="K221" s="149">
        <f>SUM(K222)</f>
        <v>300000</v>
      </c>
      <c r="L221" s="149">
        <f t="shared" ref="L221:M221" si="86">SUM(L222)</f>
        <v>0</v>
      </c>
      <c r="M221" s="149">
        <f t="shared" si="86"/>
        <v>0</v>
      </c>
      <c r="N221" s="150">
        <f>AVERAGE(L221/K221)*100</f>
        <v>0</v>
      </c>
      <c r="O221" s="151">
        <v>0</v>
      </c>
      <c r="P221" s="143"/>
    </row>
    <row r="222" spans="1:16" s="67" customFormat="1" x14ac:dyDescent="0.2">
      <c r="A222" s="166"/>
      <c r="B222" s="166"/>
      <c r="C222" s="166"/>
      <c r="D222" s="166"/>
      <c r="E222" s="166"/>
      <c r="F222" s="166"/>
      <c r="G222" s="166"/>
      <c r="H222" s="153"/>
      <c r="I222" s="154">
        <v>42</v>
      </c>
      <c r="J222" s="158" t="s">
        <v>104</v>
      </c>
      <c r="K222" s="158">
        <f>SUM(K223)</f>
        <v>300000</v>
      </c>
      <c r="L222" s="223">
        <v>0</v>
      </c>
      <c r="M222" s="223">
        <v>0</v>
      </c>
      <c r="N222" s="156">
        <f>AVERAGE(L222/K222)*100</f>
        <v>0</v>
      </c>
      <c r="O222" s="157">
        <v>0</v>
      </c>
      <c r="P222" s="143"/>
    </row>
    <row r="223" spans="1:16" s="67" customFormat="1" x14ac:dyDescent="0.2">
      <c r="A223" s="166">
        <v>1</v>
      </c>
      <c r="B223" s="166"/>
      <c r="C223" s="166"/>
      <c r="D223" s="166"/>
      <c r="E223" s="166"/>
      <c r="F223" s="166"/>
      <c r="G223" s="166"/>
      <c r="H223" s="153"/>
      <c r="I223" s="154">
        <v>421</v>
      </c>
      <c r="J223" s="179" t="s">
        <v>266</v>
      </c>
      <c r="K223" s="228">
        <v>300000</v>
      </c>
      <c r="L223" s="155"/>
      <c r="M223" s="155"/>
      <c r="N223" s="172"/>
      <c r="O223" s="160"/>
      <c r="P223" s="143"/>
    </row>
    <row r="224" spans="1:16" s="67" customFormat="1" x14ac:dyDescent="0.2">
      <c r="A224" s="146">
        <v>1</v>
      </c>
      <c r="B224" s="146"/>
      <c r="C224" s="146"/>
      <c r="D224" s="146"/>
      <c r="E224" s="146"/>
      <c r="F224" s="146"/>
      <c r="G224" s="146" t="s">
        <v>148</v>
      </c>
      <c r="H224" s="147" t="s">
        <v>205</v>
      </c>
      <c r="I224" s="147" t="s">
        <v>300</v>
      </c>
      <c r="J224" s="148" t="s">
        <v>301</v>
      </c>
      <c r="K224" s="149">
        <f>SUM(K225)</f>
        <v>150000</v>
      </c>
      <c r="L224" s="149">
        <f>SUM(L225)</f>
        <v>150000</v>
      </c>
      <c r="M224" s="149">
        <f>SUM(M225)</f>
        <v>150000</v>
      </c>
      <c r="N224" s="150">
        <f>AVERAGE(L224/K224)*100</f>
        <v>100</v>
      </c>
      <c r="O224" s="151">
        <f>AVERAGE(M224/L224)*100</f>
        <v>100</v>
      </c>
      <c r="P224" s="143"/>
    </row>
    <row r="225" spans="1:16" s="67" customFormat="1" x14ac:dyDescent="0.2">
      <c r="A225" s="166"/>
      <c r="B225" s="166"/>
      <c r="C225" s="166"/>
      <c r="D225" s="166"/>
      <c r="E225" s="166"/>
      <c r="F225" s="166"/>
      <c r="G225" s="166"/>
      <c r="H225" s="153"/>
      <c r="I225" s="154">
        <v>32</v>
      </c>
      <c r="J225" s="158" t="s">
        <v>80</v>
      </c>
      <c r="K225" s="158">
        <f>SUM(K226)</f>
        <v>150000</v>
      </c>
      <c r="L225" s="223">
        <v>150000</v>
      </c>
      <c r="M225" s="223">
        <v>150000</v>
      </c>
      <c r="N225" s="156">
        <f>AVERAGE(L225/K225)*100</f>
        <v>100</v>
      </c>
      <c r="O225" s="157">
        <f>AVERAGE(M225/L225)*100</f>
        <v>100</v>
      </c>
      <c r="P225" s="143"/>
    </row>
    <row r="226" spans="1:16" s="67" customFormat="1" ht="15" customHeight="1" x14ac:dyDescent="0.2">
      <c r="A226" s="166">
        <v>1</v>
      </c>
      <c r="B226" s="166"/>
      <c r="C226" s="166"/>
      <c r="D226" s="166"/>
      <c r="E226" s="166"/>
      <c r="F226" s="166"/>
      <c r="G226" s="166"/>
      <c r="H226" s="153"/>
      <c r="I226" s="154">
        <v>323</v>
      </c>
      <c r="J226" s="158" t="s">
        <v>83</v>
      </c>
      <c r="K226" s="228">
        <v>150000</v>
      </c>
      <c r="L226" s="155"/>
      <c r="M226" s="155"/>
      <c r="N226" s="172"/>
      <c r="O226" s="160"/>
      <c r="P226" s="183"/>
    </row>
    <row r="227" spans="1:16" s="67" customFormat="1" x14ac:dyDescent="0.2">
      <c r="A227" s="146">
        <v>1</v>
      </c>
      <c r="B227" s="146"/>
      <c r="C227" s="146">
        <v>3</v>
      </c>
      <c r="D227" s="146"/>
      <c r="E227" s="146" t="s">
        <v>148</v>
      </c>
      <c r="F227" s="146" t="s">
        <v>148</v>
      </c>
      <c r="G227" s="146" t="s">
        <v>148</v>
      </c>
      <c r="H227" s="147" t="s">
        <v>205</v>
      </c>
      <c r="I227" s="147" t="s">
        <v>302</v>
      </c>
      <c r="J227" s="148" t="s">
        <v>303</v>
      </c>
      <c r="K227" s="149">
        <f>SUM(K228)</f>
        <v>365000</v>
      </c>
      <c r="L227" s="149">
        <f>SUM(L228)</f>
        <v>50000</v>
      </c>
      <c r="M227" s="149">
        <f>SUM(M228)</f>
        <v>50000</v>
      </c>
      <c r="N227" s="150">
        <f>AVERAGE(L227/K227)*100</f>
        <v>13.698630136986301</v>
      </c>
      <c r="O227" s="151">
        <f>AVERAGE(M227/L227)*100</f>
        <v>100</v>
      </c>
      <c r="P227" s="143"/>
    </row>
    <row r="228" spans="1:16" s="67" customFormat="1" x14ac:dyDescent="0.2">
      <c r="A228" s="166"/>
      <c r="B228" s="166"/>
      <c r="C228" s="166"/>
      <c r="D228" s="166"/>
      <c r="E228" s="166"/>
      <c r="F228" s="166"/>
      <c r="G228" s="166"/>
      <c r="H228" s="153"/>
      <c r="I228" s="154">
        <v>32</v>
      </c>
      <c r="J228" s="158" t="s">
        <v>80</v>
      </c>
      <c r="K228" s="158">
        <f>SUM(K229)</f>
        <v>365000</v>
      </c>
      <c r="L228" s="223">
        <v>50000</v>
      </c>
      <c r="M228" s="223">
        <v>50000</v>
      </c>
      <c r="N228" s="156">
        <f>AVERAGE(L228/K228)*100</f>
        <v>13.698630136986301</v>
      </c>
      <c r="O228" s="157">
        <f>AVERAGE(M228/L228)*100</f>
        <v>100</v>
      </c>
      <c r="P228" s="143"/>
    </row>
    <row r="229" spans="1:16" s="67" customFormat="1" x14ac:dyDescent="0.2">
      <c r="A229" s="166">
        <v>1</v>
      </c>
      <c r="B229" s="166"/>
      <c r="C229" s="166">
        <v>3</v>
      </c>
      <c r="D229" s="166"/>
      <c r="E229" s="166"/>
      <c r="F229" s="166"/>
      <c r="G229" s="166"/>
      <c r="H229" s="153"/>
      <c r="I229" s="154">
        <v>323</v>
      </c>
      <c r="J229" s="158" t="s">
        <v>83</v>
      </c>
      <c r="K229" s="228">
        <v>365000</v>
      </c>
      <c r="L229" s="155"/>
      <c r="M229" s="155"/>
      <c r="N229" s="172"/>
      <c r="O229" s="160"/>
      <c r="P229" s="143"/>
    </row>
    <row r="230" spans="1:16" s="67" customFormat="1" x14ac:dyDescent="0.2">
      <c r="A230" s="206">
        <v>1</v>
      </c>
      <c r="B230" s="206"/>
      <c r="C230" s="206">
        <v>3</v>
      </c>
      <c r="D230" s="206">
        <v>4</v>
      </c>
      <c r="E230" s="206" t="s">
        <v>148</v>
      </c>
      <c r="F230" s="206">
        <v>6</v>
      </c>
      <c r="G230" s="206" t="s">
        <v>148</v>
      </c>
      <c r="H230" s="207"/>
      <c r="I230" s="207" t="s">
        <v>304</v>
      </c>
      <c r="J230" s="209" t="s">
        <v>305</v>
      </c>
      <c r="K230" s="210">
        <f>SUM(K231+K234+K237)</f>
        <v>620000</v>
      </c>
      <c r="L230" s="210">
        <f t="shared" ref="L230:M230" si="87">SUM(L231+L234+L237)</f>
        <v>550000</v>
      </c>
      <c r="M230" s="210">
        <f t="shared" si="87"/>
        <v>520000</v>
      </c>
      <c r="N230" s="204">
        <f t="shared" ref="N230:O232" si="88">AVERAGE(L230/K230)*100</f>
        <v>88.709677419354833</v>
      </c>
      <c r="O230" s="205">
        <f t="shared" si="88"/>
        <v>94.545454545454547</v>
      </c>
      <c r="P230" s="143"/>
    </row>
    <row r="231" spans="1:16" s="67" customFormat="1" x14ac:dyDescent="0.2">
      <c r="A231" s="146">
        <v>1</v>
      </c>
      <c r="B231" s="146"/>
      <c r="C231" s="146"/>
      <c r="D231" s="146"/>
      <c r="E231" s="146" t="s">
        <v>148</v>
      </c>
      <c r="F231" s="146">
        <v>6</v>
      </c>
      <c r="G231" s="146" t="s">
        <v>148</v>
      </c>
      <c r="H231" s="147" t="s">
        <v>202</v>
      </c>
      <c r="I231" s="147" t="s">
        <v>306</v>
      </c>
      <c r="J231" s="148" t="s">
        <v>307</v>
      </c>
      <c r="K231" s="149">
        <f>SUM(K232)</f>
        <v>100000</v>
      </c>
      <c r="L231" s="149">
        <f t="shared" ref="L231:M231" si="89">SUM(L232)</f>
        <v>50000</v>
      </c>
      <c r="M231" s="149">
        <f t="shared" si="89"/>
        <v>20000</v>
      </c>
      <c r="N231" s="150">
        <f t="shared" si="88"/>
        <v>50</v>
      </c>
      <c r="O231" s="151">
        <f t="shared" si="88"/>
        <v>40</v>
      </c>
      <c r="P231" s="143"/>
    </row>
    <row r="232" spans="1:16" s="67" customFormat="1" x14ac:dyDescent="0.2">
      <c r="A232" s="166"/>
      <c r="B232" s="166"/>
      <c r="C232" s="166"/>
      <c r="D232" s="166"/>
      <c r="E232" s="166"/>
      <c r="F232" s="166"/>
      <c r="G232" s="166"/>
      <c r="H232" s="153"/>
      <c r="I232" s="154">
        <v>41</v>
      </c>
      <c r="J232" s="158" t="s">
        <v>275</v>
      </c>
      <c r="K232" s="158">
        <f>SUM(K233)</f>
        <v>100000</v>
      </c>
      <c r="L232" s="223">
        <v>50000</v>
      </c>
      <c r="M232" s="223">
        <v>20000</v>
      </c>
      <c r="N232" s="156">
        <f t="shared" si="88"/>
        <v>50</v>
      </c>
      <c r="O232" s="157">
        <f t="shared" si="88"/>
        <v>40</v>
      </c>
      <c r="P232" s="143"/>
    </row>
    <row r="233" spans="1:16" s="67" customFormat="1" x14ac:dyDescent="0.2">
      <c r="A233" s="166">
        <v>1</v>
      </c>
      <c r="B233" s="166"/>
      <c r="C233" s="166"/>
      <c r="D233" s="166"/>
      <c r="E233" s="166"/>
      <c r="F233" s="166">
        <v>6</v>
      </c>
      <c r="G233" s="166"/>
      <c r="H233" s="153"/>
      <c r="I233" s="154">
        <v>411</v>
      </c>
      <c r="J233" s="158" t="s">
        <v>276</v>
      </c>
      <c r="K233" s="228">
        <v>100000</v>
      </c>
      <c r="L233" s="155"/>
      <c r="M233" s="155"/>
      <c r="N233" s="172"/>
      <c r="O233" s="160"/>
      <c r="P233" s="143"/>
    </row>
    <row r="234" spans="1:16" s="67" customFormat="1" x14ac:dyDescent="0.2">
      <c r="A234" s="146"/>
      <c r="B234" s="146"/>
      <c r="C234" s="146">
        <v>3</v>
      </c>
      <c r="D234" s="146">
        <v>4</v>
      </c>
      <c r="E234" s="146" t="s">
        <v>148</v>
      </c>
      <c r="F234" s="146"/>
      <c r="G234" s="146" t="s">
        <v>148</v>
      </c>
      <c r="H234" s="147" t="s">
        <v>202</v>
      </c>
      <c r="I234" s="147" t="s">
        <v>308</v>
      </c>
      <c r="J234" s="184" t="s">
        <v>309</v>
      </c>
      <c r="K234" s="149">
        <f>SUM(K235)</f>
        <v>470000</v>
      </c>
      <c r="L234" s="149">
        <f t="shared" ref="L234:M234" si="90">SUM(L235)</f>
        <v>0</v>
      </c>
      <c r="M234" s="149">
        <f t="shared" si="90"/>
        <v>0</v>
      </c>
      <c r="N234" s="150">
        <f>AVERAGE(L234/K234)*100</f>
        <v>0</v>
      </c>
      <c r="O234" s="151">
        <v>0</v>
      </c>
      <c r="P234" s="143"/>
    </row>
    <row r="235" spans="1:16" s="67" customFormat="1" x14ac:dyDescent="0.2">
      <c r="A235" s="166"/>
      <c r="B235" s="166"/>
      <c r="C235" s="166"/>
      <c r="D235" s="166"/>
      <c r="E235" s="166"/>
      <c r="F235" s="166"/>
      <c r="G235" s="166"/>
      <c r="H235" s="153"/>
      <c r="I235" s="154">
        <v>45</v>
      </c>
      <c r="J235" s="158" t="s">
        <v>110</v>
      </c>
      <c r="K235" s="158">
        <f>SUM(K236)</f>
        <v>470000</v>
      </c>
      <c r="L235" s="223">
        <v>0</v>
      </c>
      <c r="M235" s="223">
        <v>0</v>
      </c>
      <c r="N235" s="156">
        <f>AVERAGE(L235/K235)*100</f>
        <v>0</v>
      </c>
      <c r="O235" s="157">
        <v>0</v>
      </c>
      <c r="P235" s="143"/>
    </row>
    <row r="236" spans="1:16" s="67" customFormat="1" x14ac:dyDescent="0.2">
      <c r="A236" s="166"/>
      <c r="B236" s="166"/>
      <c r="C236" s="166">
        <v>3</v>
      </c>
      <c r="D236" s="166">
        <v>4</v>
      </c>
      <c r="E236" s="166"/>
      <c r="F236" s="166"/>
      <c r="G236" s="166"/>
      <c r="H236" s="153"/>
      <c r="I236" s="154">
        <v>451</v>
      </c>
      <c r="J236" s="179" t="s">
        <v>111</v>
      </c>
      <c r="K236" s="228">
        <v>470000</v>
      </c>
      <c r="L236" s="155"/>
      <c r="M236" s="155"/>
      <c r="N236" s="172"/>
      <c r="O236" s="160"/>
      <c r="P236" s="143"/>
    </row>
    <row r="237" spans="1:16" s="67" customFormat="1" ht="14.25" customHeight="1" x14ac:dyDescent="0.2">
      <c r="A237" s="146">
        <v>1</v>
      </c>
      <c r="B237" s="146"/>
      <c r="C237" s="146"/>
      <c r="D237" s="146"/>
      <c r="E237" s="146"/>
      <c r="F237" s="146"/>
      <c r="G237" s="146" t="s">
        <v>148</v>
      </c>
      <c r="H237" s="147" t="s">
        <v>202</v>
      </c>
      <c r="I237" s="147" t="s">
        <v>310</v>
      </c>
      <c r="J237" s="148" t="s">
        <v>311</v>
      </c>
      <c r="K237" s="149">
        <f>SUM(K238)</f>
        <v>50000</v>
      </c>
      <c r="L237" s="149">
        <f t="shared" ref="L237:M237" si="91">SUM(L238)</f>
        <v>500000</v>
      </c>
      <c r="M237" s="149">
        <f t="shared" si="91"/>
        <v>500000</v>
      </c>
      <c r="N237" s="150">
        <f>AVERAGE(L237/K237)*100</f>
        <v>1000</v>
      </c>
      <c r="O237" s="151">
        <f>AVERAGE(M237/L237)*100</f>
        <v>100</v>
      </c>
      <c r="P237" s="143"/>
    </row>
    <row r="238" spans="1:16" s="67" customFormat="1" x14ac:dyDescent="0.2">
      <c r="A238" s="166"/>
      <c r="B238" s="166"/>
      <c r="C238" s="166"/>
      <c r="D238" s="166"/>
      <c r="E238" s="166"/>
      <c r="F238" s="166"/>
      <c r="G238" s="166"/>
      <c r="H238" s="153"/>
      <c r="I238" s="154">
        <v>32</v>
      </c>
      <c r="J238" s="158" t="s">
        <v>80</v>
      </c>
      <c r="K238" s="158">
        <f>SUM(K239)</f>
        <v>50000</v>
      </c>
      <c r="L238" s="223">
        <v>500000</v>
      </c>
      <c r="M238" s="223">
        <v>500000</v>
      </c>
      <c r="N238" s="156">
        <f>AVERAGE(L238/K238)*100</f>
        <v>1000</v>
      </c>
      <c r="O238" s="157">
        <f>AVERAGE(M238/L238)*100</f>
        <v>100</v>
      </c>
      <c r="P238" s="143"/>
    </row>
    <row r="239" spans="1:16" s="67" customFormat="1" x14ac:dyDescent="0.2">
      <c r="A239" s="166">
        <v>1</v>
      </c>
      <c r="B239" s="166"/>
      <c r="C239" s="166"/>
      <c r="D239" s="166"/>
      <c r="E239" s="166"/>
      <c r="F239" s="166"/>
      <c r="G239" s="166"/>
      <c r="H239" s="153"/>
      <c r="I239" s="154">
        <v>323</v>
      </c>
      <c r="J239" s="158" t="s">
        <v>83</v>
      </c>
      <c r="K239" s="228">
        <v>50000</v>
      </c>
      <c r="L239" s="155"/>
      <c r="M239" s="155"/>
      <c r="N239" s="172"/>
      <c r="O239" s="160"/>
      <c r="P239" s="69"/>
    </row>
    <row r="240" spans="1:16" s="67" customFormat="1" x14ac:dyDescent="0.2">
      <c r="A240" s="206">
        <v>1</v>
      </c>
      <c r="B240" s="206"/>
      <c r="C240" s="206"/>
      <c r="D240" s="206"/>
      <c r="E240" s="206" t="s">
        <v>148</v>
      </c>
      <c r="F240" s="206" t="s">
        <v>148</v>
      </c>
      <c r="G240" s="206" t="s">
        <v>148</v>
      </c>
      <c r="H240" s="207"/>
      <c r="I240" s="207" t="s">
        <v>312</v>
      </c>
      <c r="J240" s="209" t="s">
        <v>313</v>
      </c>
      <c r="K240" s="210">
        <f>SUM(K241)</f>
        <v>100000</v>
      </c>
      <c r="L240" s="210">
        <f t="shared" ref="L240:M240" si="92">SUM(L241)</f>
        <v>100000</v>
      </c>
      <c r="M240" s="210">
        <f t="shared" si="92"/>
        <v>100000</v>
      </c>
      <c r="N240" s="204">
        <f t="shared" ref="N240:O242" si="93">AVERAGE(L240/K240)*100</f>
        <v>100</v>
      </c>
      <c r="O240" s="205">
        <f t="shared" si="93"/>
        <v>100</v>
      </c>
      <c r="P240" s="143"/>
    </row>
    <row r="241" spans="1:16" s="67" customFormat="1" x14ac:dyDescent="0.2">
      <c r="A241" s="146">
        <v>1</v>
      </c>
      <c r="B241" s="146"/>
      <c r="C241" s="146"/>
      <c r="D241" s="146"/>
      <c r="E241" s="146" t="s">
        <v>148</v>
      </c>
      <c r="F241" s="146" t="s">
        <v>148</v>
      </c>
      <c r="G241" s="146" t="s">
        <v>148</v>
      </c>
      <c r="H241" s="147" t="s">
        <v>314</v>
      </c>
      <c r="I241" s="147" t="s">
        <v>315</v>
      </c>
      <c r="J241" s="148" t="s">
        <v>575</v>
      </c>
      <c r="K241" s="149">
        <f>SUM(K242)</f>
        <v>100000</v>
      </c>
      <c r="L241" s="149">
        <f t="shared" ref="L241:M241" si="94">SUM(L242)</f>
        <v>100000</v>
      </c>
      <c r="M241" s="149">
        <f t="shared" si="94"/>
        <v>100000</v>
      </c>
      <c r="N241" s="150">
        <f t="shared" si="93"/>
        <v>100</v>
      </c>
      <c r="O241" s="151">
        <f t="shared" si="93"/>
        <v>100</v>
      </c>
      <c r="P241" s="143"/>
    </row>
    <row r="242" spans="1:16" s="67" customFormat="1" x14ac:dyDescent="0.2">
      <c r="A242" s="166"/>
      <c r="B242" s="166"/>
      <c r="C242" s="166"/>
      <c r="D242" s="166"/>
      <c r="E242" s="166"/>
      <c r="F242" s="166"/>
      <c r="G242" s="166"/>
      <c r="H242" s="153"/>
      <c r="I242" s="154">
        <v>42</v>
      </c>
      <c r="J242" s="158" t="s">
        <v>104</v>
      </c>
      <c r="K242" s="158">
        <f>SUM(K243)</f>
        <v>100000</v>
      </c>
      <c r="L242" s="223">
        <v>100000</v>
      </c>
      <c r="M242" s="223">
        <v>100000</v>
      </c>
      <c r="N242" s="156">
        <f t="shared" si="93"/>
        <v>100</v>
      </c>
      <c r="O242" s="157">
        <f t="shared" si="93"/>
        <v>100</v>
      </c>
      <c r="P242" s="143"/>
    </row>
    <row r="243" spans="1:16" s="67" customFormat="1" x14ac:dyDescent="0.2">
      <c r="A243" s="166">
        <v>1</v>
      </c>
      <c r="B243" s="166"/>
      <c r="C243" s="166"/>
      <c r="D243" s="166"/>
      <c r="E243" s="166"/>
      <c r="F243" s="166"/>
      <c r="G243" s="166"/>
      <c r="H243" s="153"/>
      <c r="I243" s="154">
        <v>426</v>
      </c>
      <c r="J243" s="179" t="s">
        <v>193</v>
      </c>
      <c r="K243" s="228">
        <v>100000</v>
      </c>
      <c r="L243" s="155"/>
      <c r="M243" s="155"/>
      <c r="N243" s="172"/>
      <c r="O243" s="160"/>
      <c r="P243" s="143"/>
    </row>
    <row r="244" spans="1:16" s="67" customFormat="1" x14ac:dyDescent="0.2">
      <c r="A244" s="206">
        <v>1</v>
      </c>
      <c r="B244" s="206"/>
      <c r="C244" s="206"/>
      <c r="D244" s="206">
        <v>4</v>
      </c>
      <c r="E244" s="206" t="s">
        <v>148</v>
      </c>
      <c r="F244" s="206" t="s">
        <v>148</v>
      </c>
      <c r="G244" s="206">
        <v>7</v>
      </c>
      <c r="H244" s="207"/>
      <c r="I244" s="207" t="s">
        <v>316</v>
      </c>
      <c r="J244" s="209" t="s">
        <v>317</v>
      </c>
      <c r="K244" s="210">
        <f>SUM(K245+K248+K251+K254+K257+K260+K263+K266+K269+K272+K275)</f>
        <v>15318000</v>
      </c>
      <c r="L244" s="210">
        <f t="shared" ref="L244:M244" si="95">SUM(L245+L248+L251+L254+L257+L260+L263+L266+L269+L272+L275)</f>
        <v>2820000</v>
      </c>
      <c r="M244" s="210">
        <f t="shared" si="95"/>
        <v>1170000</v>
      </c>
      <c r="N244" s="204">
        <f t="shared" ref="N244:O246" si="96">AVERAGE(L244/K244)*100</f>
        <v>18.409714061887975</v>
      </c>
      <c r="O244" s="205">
        <f t="shared" si="96"/>
        <v>41.48936170212766</v>
      </c>
      <c r="P244" s="143"/>
    </row>
    <row r="245" spans="1:16" s="67" customFormat="1" x14ac:dyDescent="0.2">
      <c r="A245" s="146">
        <v>1</v>
      </c>
      <c r="B245" s="146"/>
      <c r="C245" s="146"/>
      <c r="D245" s="146"/>
      <c r="E245" s="146" t="s">
        <v>148</v>
      </c>
      <c r="F245" s="146" t="s">
        <v>148</v>
      </c>
      <c r="G245" s="146" t="s">
        <v>148</v>
      </c>
      <c r="H245" s="147" t="s">
        <v>202</v>
      </c>
      <c r="I245" s="147" t="s">
        <v>318</v>
      </c>
      <c r="J245" s="148" t="s">
        <v>319</v>
      </c>
      <c r="K245" s="149">
        <f>SUM(K246)</f>
        <v>780000</v>
      </c>
      <c r="L245" s="149">
        <f t="shared" ref="L245:M245" si="97">SUM(L246)</f>
        <v>0</v>
      </c>
      <c r="M245" s="149">
        <f t="shared" si="97"/>
        <v>0</v>
      </c>
      <c r="N245" s="150">
        <f t="shared" si="96"/>
        <v>0</v>
      </c>
      <c r="O245" s="151">
        <v>0</v>
      </c>
      <c r="P245" s="143"/>
    </row>
    <row r="246" spans="1:16" s="67" customFormat="1" x14ac:dyDescent="0.2">
      <c r="A246" s="166"/>
      <c r="B246" s="166"/>
      <c r="C246" s="166"/>
      <c r="D246" s="166"/>
      <c r="E246" s="166"/>
      <c r="F246" s="166"/>
      <c r="G246" s="166"/>
      <c r="H246" s="153"/>
      <c r="I246" s="154">
        <v>42</v>
      </c>
      <c r="J246" s="158" t="s">
        <v>104</v>
      </c>
      <c r="K246" s="158">
        <f>SUM(K247)</f>
        <v>780000</v>
      </c>
      <c r="L246" s="223">
        <v>0</v>
      </c>
      <c r="M246" s="223">
        <v>0</v>
      </c>
      <c r="N246" s="156">
        <f t="shared" si="96"/>
        <v>0</v>
      </c>
      <c r="O246" s="157">
        <v>0</v>
      </c>
      <c r="P246" s="143"/>
    </row>
    <row r="247" spans="1:16" s="67" customFormat="1" x14ac:dyDescent="0.2">
      <c r="A247" s="166">
        <v>1</v>
      </c>
      <c r="B247" s="166"/>
      <c r="C247" s="166"/>
      <c r="D247" s="166"/>
      <c r="E247" s="166"/>
      <c r="F247" s="166"/>
      <c r="G247" s="166"/>
      <c r="H247" s="153"/>
      <c r="I247" s="154">
        <v>421</v>
      </c>
      <c r="J247" s="158" t="s">
        <v>266</v>
      </c>
      <c r="K247" s="228">
        <v>780000</v>
      </c>
      <c r="L247" s="155"/>
      <c r="M247" s="155"/>
      <c r="N247" s="172"/>
      <c r="O247" s="160"/>
      <c r="P247" s="143"/>
    </row>
    <row r="248" spans="1:16" s="67" customFormat="1" ht="15" customHeight="1" x14ac:dyDescent="0.2">
      <c r="A248" s="146">
        <v>1</v>
      </c>
      <c r="B248" s="146"/>
      <c r="C248" s="146"/>
      <c r="D248" s="146"/>
      <c r="E248" s="146" t="s">
        <v>148</v>
      </c>
      <c r="F248" s="146" t="s">
        <v>148</v>
      </c>
      <c r="G248" s="146" t="s">
        <v>148</v>
      </c>
      <c r="H248" s="147" t="s">
        <v>263</v>
      </c>
      <c r="I248" s="147" t="s">
        <v>320</v>
      </c>
      <c r="J248" s="148" t="s">
        <v>615</v>
      </c>
      <c r="K248" s="149">
        <f>SUM(K249)</f>
        <v>168000</v>
      </c>
      <c r="L248" s="149">
        <f t="shared" ref="L248:M248" si="98">SUM(L249)</f>
        <v>400000</v>
      </c>
      <c r="M248" s="149">
        <f t="shared" si="98"/>
        <v>500000</v>
      </c>
      <c r="N248" s="150">
        <f>AVERAGE(L248/K248)*100</f>
        <v>238.0952380952381</v>
      </c>
      <c r="O248" s="151">
        <f>AVERAGE(M248/L248)*100</f>
        <v>125</v>
      </c>
      <c r="P248" s="173"/>
    </row>
    <row r="249" spans="1:16" s="67" customFormat="1" x14ac:dyDescent="0.2">
      <c r="A249" s="166"/>
      <c r="B249" s="166"/>
      <c r="C249" s="166"/>
      <c r="D249" s="166"/>
      <c r="E249" s="166"/>
      <c r="F249" s="166"/>
      <c r="G249" s="166"/>
      <c r="H249" s="153"/>
      <c r="I249" s="154">
        <v>42</v>
      </c>
      <c r="J249" s="158" t="s">
        <v>104</v>
      </c>
      <c r="K249" s="158">
        <f>SUM(K250)</f>
        <v>168000</v>
      </c>
      <c r="L249" s="223">
        <v>400000</v>
      </c>
      <c r="M249" s="223">
        <v>500000</v>
      </c>
      <c r="N249" s="156">
        <f>AVERAGE(L249/K249)*100</f>
        <v>238.0952380952381</v>
      </c>
      <c r="O249" s="157">
        <f>AVERAGE(M249/L249)*100</f>
        <v>125</v>
      </c>
      <c r="P249" s="143"/>
    </row>
    <row r="250" spans="1:16" s="67" customFormat="1" x14ac:dyDescent="0.2">
      <c r="A250" s="166">
        <v>1</v>
      </c>
      <c r="B250" s="166"/>
      <c r="C250" s="166"/>
      <c r="D250" s="166"/>
      <c r="E250" s="166"/>
      <c r="F250" s="166"/>
      <c r="G250" s="166"/>
      <c r="H250" s="153"/>
      <c r="I250" s="154">
        <v>421</v>
      </c>
      <c r="J250" s="158" t="s">
        <v>266</v>
      </c>
      <c r="K250" s="228">
        <v>168000</v>
      </c>
      <c r="L250" s="155"/>
      <c r="M250" s="155"/>
      <c r="N250" s="172"/>
      <c r="O250" s="160"/>
      <c r="P250" s="143"/>
    </row>
    <row r="251" spans="1:16" s="67" customFormat="1" x14ac:dyDescent="0.2">
      <c r="A251" s="146"/>
      <c r="B251" s="146"/>
      <c r="C251" s="146"/>
      <c r="D251" s="146">
        <v>4</v>
      </c>
      <c r="E251" s="146" t="s">
        <v>148</v>
      </c>
      <c r="F251" s="146" t="s">
        <v>148</v>
      </c>
      <c r="G251" s="146">
        <v>7</v>
      </c>
      <c r="H251" s="147" t="s">
        <v>321</v>
      </c>
      <c r="I251" s="147" t="s">
        <v>322</v>
      </c>
      <c r="J251" s="148" t="s">
        <v>323</v>
      </c>
      <c r="K251" s="149">
        <f>SUM(K252)</f>
        <v>9300000</v>
      </c>
      <c r="L251" s="149">
        <f t="shared" ref="L251:M251" si="99">SUM(L252)</f>
        <v>0</v>
      </c>
      <c r="M251" s="149">
        <f t="shared" si="99"/>
        <v>0</v>
      </c>
      <c r="N251" s="150">
        <f>AVERAGE(L251/K251)*100</f>
        <v>0</v>
      </c>
      <c r="O251" s="151">
        <v>0</v>
      </c>
      <c r="P251" s="143"/>
    </row>
    <row r="252" spans="1:16" s="67" customFormat="1" x14ac:dyDescent="0.2">
      <c r="A252" s="166"/>
      <c r="B252" s="166"/>
      <c r="C252" s="166"/>
      <c r="D252" s="166"/>
      <c r="E252" s="166"/>
      <c r="F252" s="166"/>
      <c r="G252" s="166"/>
      <c r="H252" s="153"/>
      <c r="I252" s="154">
        <v>42</v>
      </c>
      <c r="J252" s="158" t="s">
        <v>104</v>
      </c>
      <c r="K252" s="158">
        <f>SUM(K253)</f>
        <v>9300000</v>
      </c>
      <c r="L252" s="223">
        <v>0</v>
      </c>
      <c r="M252" s="223">
        <v>0</v>
      </c>
      <c r="N252" s="156">
        <f>AVERAGE(L252/K252)*100</f>
        <v>0</v>
      </c>
      <c r="O252" s="157">
        <v>0</v>
      </c>
      <c r="P252" s="143"/>
    </row>
    <row r="253" spans="1:16" s="67" customFormat="1" x14ac:dyDescent="0.2">
      <c r="A253" s="166"/>
      <c r="B253" s="166"/>
      <c r="C253" s="166"/>
      <c r="D253" s="166">
        <v>4</v>
      </c>
      <c r="E253" s="166"/>
      <c r="F253" s="166"/>
      <c r="G253" s="166">
        <v>7</v>
      </c>
      <c r="H253" s="153"/>
      <c r="I253" s="154">
        <v>421</v>
      </c>
      <c r="J253" s="158" t="s">
        <v>266</v>
      </c>
      <c r="K253" s="228">
        <v>9300000</v>
      </c>
      <c r="L253" s="155"/>
      <c r="M253" s="155"/>
      <c r="N253" s="172"/>
      <c r="O253" s="160"/>
      <c r="P253" s="143"/>
    </row>
    <row r="254" spans="1:16" s="67" customFormat="1" x14ac:dyDescent="0.2">
      <c r="A254" s="146">
        <v>1</v>
      </c>
      <c r="B254" s="146"/>
      <c r="C254" s="146"/>
      <c r="D254" s="146">
        <v>4</v>
      </c>
      <c r="E254" s="146"/>
      <c r="F254" s="146" t="s">
        <v>148</v>
      </c>
      <c r="G254" s="146" t="s">
        <v>148</v>
      </c>
      <c r="H254" s="147" t="s">
        <v>321</v>
      </c>
      <c r="I254" s="147" t="s">
        <v>324</v>
      </c>
      <c r="J254" s="148" t="s">
        <v>325</v>
      </c>
      <c r="K254" s="149">
        <f>SUM(K255)</f>
        <v>3700000</v>
      </c>
      <c r="L254" s="149">
        <f>SUM(L255)</f>
        <v>0</v>
      </c>
      <c r="M254" s="149">
        <f>SUM(M255)</f>
        <v>0</v>
      </c>
      <c r="N254" s="150">
        <f>AVERAGE(L254/K254)*100</f>
        <v>0</v>
      </c>
      <c r="O254" s="151">
        <v>0</v>
      </c>
      <c r="P254" s="143"/>
    </row>
    <row r="255" spans="1:16" s="67" customFormat="1" x14ac:dyDescent="0.2">
      <c r="A255" s="166"/>
      <c r="B255" s="166"/>
      <c r="C255" s="166"/>
      <c r="D255" s="166"/>
      <c r="E255" s="166"/>
      <c r="F255" s="166"/>
      <c r="G255" s="166"/>
      <c r="H255" s="153"/>
      <c r="I255" s="154">
        <v>42</v>
      </c>
      <c r="J255" s="158" t="s">
        <v>104</v>
      </c>
      <c r="K255" s="158">
        <f>SUM(K256)</f>
        <v>3700000</v>
      </c>
      <c r="L255" s="223">
        <v>0</v>
      </c>
      <c r="M255" s="223">
        <v>0</v>
      </c>
      <c r="N255" s="156">
        <f>AVERAGE(L255/K255)*100</f>
        <v>0</v>
      </c>
      <c r="O255" s="157">
        <v>0</v>
      </c>
      <c r="P255" s="143"/>
    </row>
    <row r="256" spans="1:16" s="67" customFormat="1" x14ac:dyDescent="0.2">
      <c r="A256" s="166">
        <v>1</v>
      </c>
      <c r="B256" s="166"/>
      <c r="C256" s="166"/>
      <c r="D256" s="166">
        <v>4</v>
      </c>
      <c r="E256" s="166"/>
      <c r="F256" s="166"/>
      <c r="G256" s="166"/>
      <c r="H256" s="153"/>
      <c r="I256" s="154">
        <v>421</v>
      </c>
      <c r="J256" s="158" t="s">
        <v>266</v>
      </c>
      <c r="K256" s="228">
        <v>3700000</v>
      </c>
      <c r="L256" s="155"/>
      <c r="M256" s="155"/>
      <c r="N256" s="172"/>
      <c r="O256" s="160"/>
      <c r="P256" s="143"/>
    </row>
    <row r="257" spans="1:16" s="67" customFormat="1" x14ac:dyDescent="0.2">
      <c r="A257" s="146">
        <v>1</v>
      </c>
      <c r="B257" s="146"/>
      <c r="C257" s="146"/>
      <c r="D257" s="146"/>
      <c r="E257" s="146"/>
      <c r="F257" s="146" t="s">
        <v>148</v>
      </c>
      <c r="G257" s="146" t="s">
        <v>148</v>
      </c>
      <c r="H257" s="147" t="s">
        <v>202</v>
      </c>
      <c r="I257" s="147" t="s">
        <v>580</v>
      </c>
      <c r="J257" s="148" t="s">
        <v>581</v>
      </c>
      <c r="K257" s="149">
        <f>SUM(K258)</f>
        <v>360000</v>
      </c>
      <c r="L257" s="149">
        <f t="shared" ref="L257:M257" si="100">SUM(L258)</f>
        <v>500000</v>
      </c>
      <c r="M257" s="149">
        <f t="shared" si="100"/>
        <v>500000</v>
      </c>
      <c r="N257" s="150">
        <v>0</v>
      </c>
      <c r="O257" s="151">
        <v>0</v>
      </c>
      <c r="P257" s="143"/>
    </row>
    <row r="258" spans="1:16" s="67" customFormat="1" x14ac:dyDescent="0.2">
      <c r="A258" s="166"/>
      <c r="B258" s="166"/>
      <c r="C258" s="166"/>
      <c r="D258" s="166"/>
      <c r="E258" s="166"/>
      <c r="F258" s="166"/>
      <c r="G258" s="166"/>
      <c r="H258" s="153"/>
      <c r="I258" s="154">
        <v>42</v>
      </c>
      <c r="J258" s="158" t="s">
        <v>104</v>
      </c>
      <c r="K258" s="158">
        <f>SUM(K259)</f>
        <v>360000</v>
      </c>
      <c r="L258" s="223">
        <v>500000</v>
      </c>
      <c r="M258" s="223">
        <v>500000</v>
      </c>
      <c r="N258" s="172">
        <v>0</v>
      </c>
      <c r="O258" s="157">
        <v>0</v>
      </c>
      <c r="P258" s="143"/>
    </row>
    <row r="259" spans="1:16" s="67" customFormat="1" x14ac:dyDescent="0.2">
      <c r="A259" s="166">
        <v>1</v>
      </c>
      <c r="B259" s="166"/>
      <c r="C259" s="166"/>
      <c r="D259" s="166"/>
      <c r="E259" s="166"/>
      <c r="F259" s="166"/>
      <c r="G259" s="166"/>
      <c r="H259" s="153"/>
      <c r="I259" s="154">
        <v>421</v>
      </c>
      <c r="J259" s="158" t="s">
        <v>266</v>
      </c>
      <c r="K259" s="223">
        <v>360000</v>
      </c>
      <c r="L259" s="159"/>
      <c r="M259" s="158"/>
      <c r="N259" s="172"/>
      <c r="O259" s="160"/>
      <c r="P259" s="143"/>
    </row>
    <row r="260" spans="1:16" s="67" customFormat="1" x14ac:dyDescent="0.2">
      <c r="A260" s="146">
        <v>1</v>
      </c>
      <c r="B260" s="146"/>
      <c r="C260" s="146"/>
      <c r="D260" s="146"/>
      <c r="E260" s="146"/>
      <c r="F260" s="146" t="s">
        <v>148</v>
      </c>
      <c r="G260" s="146" t="s">
        <v>148</v>
      </c>
      <c r="H260" s="147" t="s">
        <v>167</v>
      </c>
      <c r="I260" s="147" t="s">
        <v>326</v>
      </c>
      <c r="J260" s="148" t="s">
        <v>327</v>
      </c>
      <c r="K260" s="149">
        <f>SUM(K261)</f>
        <v>50000</v>
      </c>
      <c r="L260" s="149">
        <f t="shared" ref="L260:M260" si="101">SUM(L261)</f>
        <v>20000</v>
      </c>
      <c r="M260" s="149">
        <f t="shared" si="101"/>
        <v>20000</v>
      </c>
      <c r="N260" s="150">
        <f>AVERAGE(L260/K260)*100</f>
        <v>40</v>
      </c>
      <c r="O260" s="151">
        <v>0</v>
      </c>
      <c r="P260" s="143"/>
    </row>
    <row r="261" spans="1:16" s="67" customFormat="1" x14ac:dyDescent="0.2">
      <c r="A261" s="166"/>
      <c r="B261" s="166"/>
      <c r="C261" s="166"/>
      <c r="D261" s="166"/>
      <c r="E261" s="166"/>
      <c r="F261" s="166"/>
      <c r="G261" s="166"/>
      <c r="H261" s="153"/>
      <c r="I261" s="154">
        <v>42</v>
      </c>
      <c r="J261" s="158" t="s">
        <v>104</v>
      </c>
      <c r="K261" s="158">
        <f>SUM(K262)</f>
        <v>50000</v>
      </c>
      <c r="L261" s="223">
        <v>20000</v>
      </c>
      <c r="M261" s="223">
        <v>20000</v>
      </c>
      <c r="N261" s="156">
        <f>AVERAGE(L261/K261)*100</f>
        <v>40</v>
      </c>
      <c r="O261" s="157">
        <v>0</v>
      </c>
      <c r="P261" s="143"/>
    </row>
    <row r="262" spans="1:16" s="67" customFormat="1" x14ac:dyDescent="0.2">
      <c r="A262" s="166">
        <v>1</v>
      </c>
      <c r="B262" s="166"/>
      <c r="C262" s="166"/>
      <c r="D262" s="166"/>
      <c r="E262" s="166"/>
      <c r="F262" s="166"/>
      <c r="G262" s="166"/>
      <c r="H262" s="153"/>
      <c r="I262" s="154">
        <v>422</v>
      </c>
      <c r="J262" s="158" t="s">
        <v>328</v>
      </c>
      <c r="K262" s="228">
        <v>50000</v>
      </c>
      <c r="L262" s="155"/>
      <c r="M262" s="155"/>
      <c r="N262" s="172"/>
      <c r="O262" s="160"/>
      <c r="P262" s="143"/>
    </row>
    <row r="263" spans="1:16" s="67" customFormat="1" x14ac:dyDescent="0.2">
      <c r="A263" s="146"/>
      <c r="B263" s="146"/>
      <c r="C263" s="146"/>
      <c r="D263" s="146">
        <v>4</v>
      </c>
      <c r="E263" s="146"/>
      <c r="F263" s="146" t="s">
        <v>148</v>
      </c>
      <c r="G263" s="146" t="s">
        <v>148</v>
      </c>
      <c r="H263" s="147" t="s">
        <v>167</v>
      </c>
      <c r="I263" s="147" t="s">
        <v>329</v>
      </c>
      <c r="J263" s="148" t="s">
        <v>330</v>
      </c>
      <c r="K263" s="149">
        <f>SUM(K264)</f>
        <v>320000</v>
      </c>
      <c r="L263" s="149">
        <f t="shared" ref="L263:M263" si="102">SUM(L264)</f>
        <v>0</v>
      </c>
      <c r="M263" s="149">
        <f t="shared" si="102"/>
        <v>0</v>
      </c>
      <c r="N263" s="150">
        <f>AVERAGE(L263/K263)*100</f>
        <v>0</v>
      </c>
      <c r="O263" s="151">
        <v>0</v>
      </c>
      <c r="P263" s="142"/>
    </row>
    <row r="264" spans="1:16" s="67" customFormat="1" x14ac:dyDescent="0.2">
      <c r="A264" s="166"/>
      <c r="B264" s="166"/>
      <c r="C264" s="166"/>
      <c r="D264" s="166"/>
      <c r="E264" s="166"/>
      <c r="F264" s="166"/>
      <c r="G264" s="166"/>
      <c r="H264" s="153"/>
      <c r="I264" s="154">
        <v>45</v>
      </c>
      <c r="J264" s="158" t="s">
        <v>110</v>
      </c>
      <c r="K264" s="158">
        <f>SUM(K265)</f>
        <v>320000</v>
      </c>
      <c r="L264" s="223">
        <v>0</v>
      </c>
      <c r="M264" s="223">
        <v>0</v>
      </c>
      <c r="N264" s="156">
        <f>AVERAGE(L264/K264)*100</f>
        <v>0</v>
      </c>
      <c r="O264" s="157">
        <v>0</v>
      </c>
      <c r="P264" s="143"/>
    </row>
    <row r="265" spans="1:16" s="67" customFormat="1" x14ac:dyDescent="0.2">
      <c r="A265" s="166"/>
      <c r="B265" s="166"/>
      <c r="C265" s="166"/>
      <c r="D265" s="166">
        <v>4</v>
      </c>
      <c r="E265" s="166"/>
      <c r="F265" s="166"/>
      <c r="G265" s="166"/>
      <c r="H265" s="153"/>
      <c r="I265" s="154">
        <v>451</v>
      </c>
      <c r="J265" s="179" t="s">
        <v>111</v>
      </c>
      <c r="K265" s="228">
        <v>320000</v>
      </c>
      <c r="L265" s="155"/>
      <c r="M265" s="155"/>
      <c r="N265" s="172"/>
      <c r="O265" s="160"/>
      <c r="P265" s="142"/>
    </row>
    <row r="266" spans="1:16" s="67" customFormat="1" x14ac:dyDescent="0.2">
      <c r="A266" s="146">
        <v>1</v>
      </c>
      <c r="B266" s="146"/>
      <c r="C266" s="146"/>
      <c r="D266" s="146"/>
      <c r="E266" s="146"/>
      <c r="F266" s="146" t="s">
        <v>148</v>
      </c>
      <c r="G266" s="146" t="s">
        <v>148</v>
      </c>
      <c r="H266" s="147" t="s">
        <v>202</v>
      </c>
      <c r="I266" s="147" t="s">
        <v>578</v>
      </c>
      <c r="J266" s="148" t="s">
        <v>566</v>
      </c>
      <c r="K266" s="149">
        <f>SUM(K267)</f>
        <v>80000</v>
      </c>
      <c r="L266" s="149">
        <f>SUM(L267)</f>
        <v>0</v>
      </c>
      <c r="M266" s="149">
        <f>SUM(M267)</f>
        <v>0</v>
      </c>
      <c r="N266" s="150">
        <f>AVERAGE(L266/K266)*100</f>
        <v>0</v>
      </c>
      <c r="O266" s="151">
        <v>0</v>
      </c>
      <c r="P266" s="142"/>
    </row>
    <row r="267" spans="1:16" s="67" customFormat="1" x14ac:dyDescent="0.2">
      <c r="A267" s="166"/>
      <c r="B267" s="166"/>
      <c r="C267" s="166"/>
      <c r="D267" s="166"/>
      <c r="E267" s="166"/>
      <c r="F267" s="166"/>
      <c r="G267" s="166"/>
      <c r="H267" s="153"/>
      <c r="I267" s="154">
        <v>42</v>
      </c>
      <c r="J267" s="158" t="s">
        <v>104</v>
      </c>
      <c r="K267" s="158">
        <f>SUM(K268)</f>
        <v>80000</v>
      </c>
      <c r="L267" s="223">
        <v>0</v>
      </c>
      <c r="M267" s="223">
        <v>0</v>
      </c>
      <c r="N267" s="156">
        <f>AVERAGE(L267/K267)*100</f>
        <v>0</v>
      </c>
      <c r="O267" s="157">
        <v>0</v>
      </c>
      <c r="P267" s="142"/>
    </row>
    <row r="268" spans="1:16" s="67" customFormat="1" x14ac:dyDescent="0.2">
      <c r="A268" s="166">
        <v>1</v>
      </c>
      <c r="B268" s="166"/>
      <c r="C268" s="166"/>
      <c r="D268" s="166"/>
      <c r="E268" s="166"/>
      <c r="F268" s="166"/>
      <c r="G268" s="166"/>
      <c r="H268" s="153"/>
      <c r="I268" s="154">
        <v>421</v>
      </c>
      <c r="J268" s="179" t="s">
        <v>567</v>
      </c>
      <c r="K268" s="228">
        <v>80000</v>
      </c>
      <c r="L268" s="155"/>
      <c r="M268" s="155"/>
      <c r="N268" s="172"/>
      <c r="O268" s="160"/>
      <c r="P268" s="142"/>
    </row>
    <row r="269" spans="1:16" s="63" customFormat="1" ht="15.75" customHeight="1" x14ac:dyDescent="0.2">
      <c r="A269" s="146">
        <v>1</v>
      </c>
      <c r="B269" s="146"/>
      <c r="C269" s="146"/>
      <c r="D269" s="146"/>
      <c r="E269" s="146"/>
      <c r="F269" s="146" t="s">
        <v>148</v>
      </c>
      <c r="G269" s="146" t="s">
        <v>148</v>
      </c>
      <c r="H269" s="147" t="s">
        <v>202</v>
      </c>
      <c r="I269" s="147" t="s">
        <v>607</v>
      </c>
      <c r="J269" s="148" t="s">
        <v>288</v>
      </c>
      <c r="K269" s="149">
        <f t="shared" ref="K269:M270" si="103">SUM(K270)</f>
        <v>410000</v>
      </c>
      <c r="L269" s="149">
        <f t="shared" si="103"/>
        <v>1800000</v>
      </c>
      <c r="M269" s="149">
        <f t="shared" si="103"/>
        <v>100000</v>
      </c>
      <c r="N269" s="150">
        <f>AVERAGE(L269/K269)*100</f>
        <v>439.02439024390247</v>
      </c>
      <c r="O269" s="151">
        <f>AVERAGE(M269/L269)*100</f>
        <v>5.5555555555555554</v>
      </c>
      <c r="P269" s="142"/>
    </row>
    <row r="270" spans="1:16" s="67" customFormat="1" x14ac:dyDescent="0.2">
      <c r="A270" s="233"/>
      <c r="B270" s="233"/>
      <c r="C270" s="233"/>
      <c r="D270" s="233"/>
      <c r="E270" s="233"/>
      <c r="F270" s="233"/>
      <c r="G270" s="233"/>
      <c r="H270" s="234"/>
      <c r="I270" s="235">
        <v>42</v>
      </c>
      <c r="J270" s="223" t="s">
        <v>104</v>
      </c>
      <c r="K270" s="158">
        <f t="shared" si="103"/>
        <v>410000</v>
      </c>
      <c r="L270" s="223">
        <v>1800000</v>
      </c>
      <c r="M270" s="223">
        <v>100000</v>
      </c>
      <c r="N270" s="156">
        <f>AVERAGE(L270/K270)*100</f>
        <v>439.02439024390247</v>
      </c>
      <c r="O270" s="157">
        <f>AVERAGE(M270/L270)*100</f>
        <v>5.5555555555555554</v>
      </c>
      <c r="P270" s="143"/>
    </row>
    <row r="271" spans="1:16" s="67" customFormat="1" x14ac:dyDescent="0.2">
      <c r="A271" s="233">
        <v>1</v>
      </c>
      <c r="B271" s="233"/>
      <c r="C271" s="233"/>
      <c r="D271" s="233"/>
      <c r="E271" s="233"/>
      <c r="F271" s="233"/>
      <c r="G271" s="233"/>
      <c r="H271" s="234"/>
      <c r="I271" s="235">
        <v>421</v>
      </c>
      <c r="J271" s="223" t="s">
        <v>266</v>
      </c>
      <c r="K271" s="228">
        <v>410000</v>
      </c>
      <c r="L271" s="155"/>
      <c r="M271" s="155"/>
      <c r="N271" s="172"/>
      <c r="O271" s="160"/>
      <c r="P271" s="143"/>
    </row>
    <row r="272" spans="1:16" s="67" customFormat="1" x14ac:dyDescent="0.2">
      <c r="A272" s="169">
        <v>1</v>
      </c>
      <c r="B272" s="169"/>
      <c r="C272" s="169"/>
      <c r="D272" s="169"/>
      <c r="E272" s="169"/>
      <c r="F272" s="169"/>
      <c r="G272" s="169" t="s">
        <v>148</v>
      </c>
      <c r="H272" s="170" t="s">
        <v>189</v>
      </c>
      <c r="I272" s="170" t="s">
        <v>610</v>
      </c>
      <c r="J272" s="171" t="s">
        <v>577</v>
      </c>
      <c r="K272" s="180">
        <f>SUM(K273)</f>
        <v>50000</v>
      </c>
      <c r="L272" s="180">
        <f>SUM(L273)</f>
        <v>0</v>
      </c>
      <c r="M272" s="180">
        <f>SUM(M273)</f>
        <v>0</v>
      </c>
      <c r="N272" s="181">
        <f>AVERAGE(L272/K272)*100</f>
        <v>0</v>
      </c>
      <c r="O272" s="182">
        <v>0</v>
      </c>
      <c r="P272" s="245"/>
    </row>
    <row r="273" spans="1:17" s="67" customFormat="1" x14ac:dyDescent="0.2">
      <c r="A273" s="166"/>
      <c r="B273" s="166"/>
      <c r="C273" s="166"/>
      <c r="D273" s="166"/>
      <c r="E273" s="166"/>
      <c r="F273" s="166"/>
      <c r="G273" s="166"/>
      <c r="H273" s="153"/>
      <c r="I273" s="154">
        <v>45</v>
      </c>
      <c r="J273" s="158" t="s">
        <v>110</v>
      </c>
      <c r="K273" s="158">
        <f>SUM(K274)</f>
        <v>50000</v>
      </c>
      <c r="L273" s="223">
        <v>0</v>
      </c>
      <c r="M273" s="223">
        <v>0</v>
      </c>
      <c r="N273" s="156">
        <f>AVERAGE(L273/K273)*100</f>
        <v>0</v>
      </c>
      <c r="O273" s="157">
        <v>0</v>
      </c>
      <c r="P273" s="142"/>
    </row>
    <row r="274" spans="1:17" s="67" customFormat="1" x14ac:dyDescent="0.2">
      <c r="A274" s="166">
        <v>1</v>
      </c>
      <c r="B274" s="166"/>
      <c r="C274" s="166"/>
      <c r="D274" s="166"/>
      <c r="E274" s="166"/>
      <c r="F274" s="166"/>
      <c r="G274" s="166"/>
      <c r="H274" s="153"/>
      <c r="I274" s="235">
        <v>451</v>
      </c>
      <c r="J274" s="238" t="s">
        <v>111</v>
      </c>
      <c r="K274" s="228">
        <v>50000</v>
      </c>
      <c r="L274" s="155"/>
      <c r="M274" s="155"/>
      <c r="N274" s="172"/>
      <c r="O274" s="160"/>
      <c r="P274" s="142"/>
    </row>
    <row r="275" spans="1:17" s="67" customFormat="1" x14ac:dyDescent="0.2">
      <c r="A275" s="169">
        <v>1</v>
      </c>
      <c r="B275" s="169"/>
      <c r="C275" s="169"/>
      <c r="D275" s="169"/>
      <c r="E275" s="169"/>
      <c r="F275" s="169"/>
      <c r="G275" s="169" t="s">
        <v>148</v>
      </c>
      <c r="H275" s="170" t="s">
        <v>202</v>
      </c>
      <c r="I275" s="170" t="s">
        <v>576</v>
      </c>
      <c r="J275" s="171" t="s">
        <v>579</v>
      </c>
      <c r="K275" s="180">
        <f>SUM(K276)</f>
        <v>100000</v>
      </c>
      <c r="L275" s="180">
        <f>SUM(L276)</f>
        <v>100000</v>
      </c>
      <c r="M275" s="180">
        <f>SUM(M276)</f>
        <v>50000</v>
      </c>
      <c r="N275" s="181">
        <f>AVERAGE(L275/K275)*100</f>
        <v>100</v>
      </c>
      <c r="O275" s="182">
        <f>AVERAGE(M275/L275)*100</f>
        <v>50</v>
      </c>
      <c r="P275" s="143"/>
    </row>
    <row r="276" spans="1:17" s="67" customFormat="1" x14ac:dyDescent="0.2">
      <c r="A276" s="166"/>
      <c r="B276" s="166"/>
      <c r="C276" s="166"/>
      <c r="D276" s="166"/>
      <c r="E276" s="166"/>
      <c r="F276" s="166"/>
      <c r="G276" s="166"/>
      <c r="H276" s="153"/>
      <c r="I276" s="154">
        <v>32</v>
      </c>
      <c r="J276" s="158" t="s">
        <v>80</v>
      </c>
      <c r="K276" s="158">
        <f>SUM(K277)</f>
        <v>100000</v>
      </c>
      <c r="L276" s="223">
        <v>100000</v>
      </c>
      <c r="M276" s="223">
        <v>50000</v>
      </c>
      <c r="N276" s="156">
        <f>AVERAGE(L276/K276)*100</f>
        <v>100</v>
      </c>
      <c r="O276" s="157">
        <f>AVERAGE(M276/L276)*100</f>
        <v>50</v>
      </c>
      <c r="P276" s="143"/>
    </row>
    <row r="277" spans="1:17" s="67" customFormat="1" x14ac:dyDescent="0.2">
      <c r="A277" s="166">
        <v>1</v>
      </c>
      <c r="B277" s="166"/>
      <c r="C277" s="166"/>
      <c r="D277" s="166"/>
      <c r="E277" s="166"/>
      <c r="F277" s="166"/>
      <c r="G277" s="166"/>
      <c r="H277" s="153"/>
      <c r="I277" s="154">
        <v>323</v>
      </c>
      <c r="J277" s="158" t="s">
        <v>83</v>
      </c>
      <c r="K277" s="228">
        <v>100000</v>
      </c>
      <c r="L277" s="155"/>
      <c r="M277" s="155"/>
      <c r="N277" s="172"/>
      <c r="O277" s="160"/>
      <c r="P277" s="143"/>
      <c r="Q277" s="237"/>
    </row>
    <row r="278" spans="1:17" s="67" customFormat="1" x14ac:dyDescent="0.2">
      <c r="A278" s="206">
        <v>1</v>
      </c>
      <c r="B278" s="206"/>
      <c r="C278" s="206"/>
      <c r="D278" s="206"/>
      <c r="E278" s="206"/>
      <c r="F278" s="206">
        <v>6</v>
      </c>
      <c r="G278" s="206" t="s">
        <v>148</v>
      </c>
      <c r="H278" s="207"/>
      <c r="I278" s="207" t="s">
        <v>332</v>
      </c>
      <c r="J278" s="209" t="s">
        <v>333</v>
      </c>
      <c r="K278" s="210">
        <f>SUM(K279+K282+K285+K288)</f>
        <v>500000</v>
      </c>
      <c r="L278" s="210">
        <f t="shared" ref="L278:M278" si="104">SUM(L279+L282+L285-L288)</f>
        <v>750000</v>
      </c>
      <c r="M278" s="210">
        <f t="shared" si="104"/>
        <v>750000</v>
      </c>
      <c r="N278" s="204">
        <f t="shared" ref="N278:O280" si="105">AVERAGE(L278/K278)*100</f>
        <v>150</v>
      </c>
      <c r="O278" s="205">
        <f t="shared" si="105"/>
        <v>100</v>
      </c>
      <c r="P278" s="143"/>
      <c r="Q278" s="237"/>
    </row>
    <row r="279" spans="1:17" s="67" customFormat="1" x14ac:dyDescent="0.2">
      <c r="A279" s="146">
        <v>1</v>
      </c>
      <c r="B279" s="146"/>
      <c r="C279" s="146"/>
      <c r="D279" s="146"/>
      <c r="E279" s="146"/>
      <c r="F279" s="146"/>
      <c r="G279" s="146" t="s">
        <v>148</v>
      </c>
      <c r="H279" s="147" t="s">
        <v>202</v>
      </c>
      <c r="I279" s="147" t="s">
        <v>334</v>
      </c>
      <c r="J279" s="148" t="s">
        <v>335</v>
      </c>
      <c r="K279" s="149">
        <f>SUM(K280)</f>
        <v>200000</v>
      </c>
      <c r="L279" s="149">
        <f t="shared" ref="L279:M279" si="106">SUM(L280)</f>
        <v>200000</v>
      </c>
      <c r="M279" s="149">
        <f t="shared" si="106"/>
        <v>200000</v>
      </c>
      <c r="N279" s="150">
        <f t="shared" si="105"/>
        <v>100</v>
      </c>
      <c r="O279" s="151">
        <f t="shared" si="105"/>
        <v>100</v>
      </c>
      <c r="P279" s="143"/>
    </row>
    <row r="280" spans="1:17" s="67" customFormat="1" x14ac:dyDescent="0.2">
      <c r="A280" s="166"/>
      <c r="B280" s="166"/>
      <c r="C280" s="166"/>
      <c r="D280" s="166"/>
      <c r="E280" s="166"/>
      <c r="F280" s="166"/>
      <c r="G280" s="166"/>
      <c r="H280" s="153"/>
      <c r="I280" s="154">
        <v>41</v>
      </c>
      <c r="J280" s="158" t="s">
        <v>275</v>
      </c>
      <c r="K280" s="158">
        <f>SUM(K281)</f>
        <v>200000</v>
      </c>
      <c r="L280" s="223">
        <v>200000</v>
      </c>
      <c r="M280" s="223">
        <v>200000</v>
      </c>
      <c r="N280" s="156">
        <f t="shared" si="105"/>
        <v>100</v>
      </c>
      <c r="O280" s="157">
        <f t="shared" si="105"/>
        <v>100</v>
      </c>
      <c r="P280" s="143"/>
    </row>
    <row r="281" spans="1:17" s="67" customFormat="1" x14ac:dyDescent="0.2">
      <c r="A281" s="166">
        <v>1</v>
      </c>
      <c r="B281" s="166"/>
      <c r="C281" s="166"/>
      <c r="D281" s="166"/>
      <c r="E281" s="166"/>
      <c r="F281" s="166"/>
      <c r="G281" s="166"/>
      <c r="H281" s="153"/>
      <c r="I281" s="154">
        <v>411</v>
      </c>
      <c r="J281" s="158" t="s">
        <v>276</v>
      </c>
      <c r="K281" s="228">
        <v>200000</v>
      </c>
      <c r="L281" s="155"/>
      <c r="M281" s="155"/>
      <c r="N281" s="172"/>
      <c r="O281" s="160"/>
      <c r="P281" s="143"/>
    </row>
    <row r="282" spans="1:17" s="67" customFormat="1" x14ac:dyDescent="0.2">
      <c r="A282" s="146"/>
      <c r="B282" s="146"/>
      <c r="C282" s="146"/>
      <c r="D282" s="146"/>
      <c r="E282" s="146"/>
      <c r="F282" s="146">
        <v>6</v>
      </c>
      <c r="G282" s="146" t="s">
        <v>148</v>
      </c>
      <c r="H282" s="147" t="s">
        <v>263</v>
      </c>
      <c r="I282" s="147" t="s">
        <v>336</v>
      </c>
      <c r="J282" s="148" t="s">
        <v>337</v>
      </c>
      <c r="K282" s="149">
        <f>SUM(K283)</f>
        <v>50000</v>
      </c>
      <c r="L282" s="149">
        <f t="shared" ref="L282:M282" si="107">SUM(L283)</f>
        <v>500000</v>
      </c>
      <c r="M282" s="149">
        <f t="shared" si="107"/>
        <v>500000</v>
      </c>
      <c r="N282" s="150">
        <f>AVERAGE(L282/K282)*100</f>
        <v>1000</v>
      </c>
      <c r="O282" s="151">
        <f>AVERAGE(M282/L282)*100</f>
        <v>100</v>
      </c>
      <c r="P282" s="143"/>
    </row>
    <row r="283" spans="1:17" s="67" customFormat="1" x14ac:dyDescent="0.2">
      <c r="A283" s="166"/>
      <c r="B283" s="166"/>
      <c r="C283" s="166"/>
      <c r="D283" s="166"/>
      <c r="E283" s="166"/>
      <c r="F283" s="166"/>
      <c r="G283" s="166"/>
      <c r="H283" s="153"/>
      <c r="I283" s="154">
        <v>42</v>
      </c>
      <c r="J283" s="158" t="s">
        <v>104</v>
      </c>
      <c r="K283" s="158">
        <f>SUM(K284)</f>
        <v>50000</v>
      </c>
      <c r="L283" s="223">
        <v>500000</v>
      </c>
      <c r="M283" s="223">
        <v>500000</v>
      </c>
      <c r="N283" s="156">
        <f>AVERAGE(L283/K283)*100</f>
        <v>1000</v>
      </c>
      <c r="O283" s="157">
        <f>AVERAGE(M283/L283)*100</f>
        <v>100</v>
      </c>
      <c r="P283" s="143"/>
    </row>
    <row r="284" spans="1:17" s="67" customFormat="1" x14ac:dyDescent="0.2">
      <c r="A284" s="166"/>
      <c r="B284" s="166"/>
      <c r="C284" s="166"/>
      <c r="D284" s="166"/>
      <c r="E284" s="166"/>
      <c r="F284" s="166">
        <v>6</v>
      </c>
      <c r="G284" s="166"/>
      <c r="H284" s="153"/>
      <c r="I284" s="154">
        <v>426</v>
      </c>
      <c r="J284" s="158" t="s">
        <v>266</v>
      </c>
      <c r="K284" s="228">
        <v>50000</v>
      </c>
      <c r="L284" s="155"/>
      <c r="M284" s="155"/>
      <c r="N284" s="172"/>
      <c r="O284" s="160"/>
      <c r="P284" s="185"/>
    </row>
    <row r="285" spans="1:17" s="67" customFormat="1" x14ac:dyDescent="0.2">
      <c r="A285" s="146">
        <v>1</v>
      </c>
      <c r="B285" s="146"/>
      <c r="C285" s="146"/>
      <c r="D285" s="146"/>
      <c r="E285" s="146"/>
      <c r="F285" s="146"/>
      <c r="G285" s="146" t="s">
        <v>148</v>
      </c>
      <c r="H285" s="147" t="s">
        <v>338</v>
      </c>
      <c r="I285" s="147" t="s">
        <v>339</v>
      </c>
      <c r="J285" s="148" t="s">
        <v>340</v>
      </c>
      <c r="K285" s="149">
        <f>SUM(K286)</f>
        <v>50000</v>
      </c>
      <c r="L285" s="149">
        <f t="shared" ref="L285:M285" si="108">SUM(L286)</f>
        <v>50000</v>
      </c>
      <c r="M285" s="149">
        <f t="shared" si="108"/>
        <v>50000</v>
      </c>
      <c r="N285" s="150">
        <f>AVERAGE(L285/K285)*100</f>
        <v>100</v>
      </c>
      <c r="O285" s="151">
        <f>AVERAGE(M285/L285)*100</f>
        <v>100</v>
      </c>
      <c r="P285" s="143"/>
    </row>
    <row r="286" spans="1:17" s="67" customFormat="1" x14ac:dyDescent="0.2">
      <c r="A286" s="166"/>
      <c r="B286" s="166"/>
      <c r="C286" s="166"/>
      <c r="D286" s="166"/>
      <c r="E286" s="166"/>
      <c r="F286" s="166"/>
      <c r="G286" s="166"/>
      <c r="H286" s="153"/>
      <c r="I286" s="154">
        <v>42</v>
      </c>
      <c r="J286" s="158" t="s">
        <v>104</v>
      </c>
      <c r="K286" s="158">
        <f>SUM(K287)</f>
        <v>50000</v>
      </c>
      <c r="L286" s="223">
        <v>50000</v>
      </c>
      <c r="M286" s="223">
        <v>50000</v>
      </c>
      <c r="N286" s="156">
        <f>AVERAGE(L286/K286)*100</f>
        <v>100</v>
      </c>
      <c r="O286" s="157">
        <f>AVERAGE(M286/L286)*100</f>
        <v>100</v>
      </c>
      <c r="P286" s="143"/>
    </row>
    <row r="287" spans="1:17" s="67" customFormat="1" x14ac:dyDescent="0.2">
      <c r="A287" s="166">
        <v>1</v>
      </c>
      <c r="B287" s="166"/>
      <c r="C287" s="166"/>
      <c r="D287" s="166"/>
      <c r="E287" s="166"/>
      <c r="F287" s="166"/>
      <c r="G287" s="166"/>
      <c r="H287" s="153"/>
      <c r="I287" s="154">
        <v>421</v>
      </c>
      <c r="J287" s="158" t="s">
        <v>266</v>
      </c>
      <c r="K287" s="228">
        <v>50000</v>
      </c>
      <c r="L287" s="155"/>
      <c r="M287" s="155"/>
      <c r="N287" s="172"/>
      <c r="O287" s="160"/>
      <c r="P287" s="185"/>
    </row>
    <row r="288" spans="1:17" s="67" customFormat="1" x14ac:dyDescent="0.2">
      <c r="A288" s="146">
        <v>1</v>
      </c>
      <c r="B288" s="146"/>
      <c r="C288" s="146"/>
      <c r="D288" s="146"/>
      <c r="E288" s="146"/>
      <c r="F288" s="146"/>
      <c r="G288" s="146" t="s">
        <v>148</v>
      </c>
      <c r="H288" s="147" t="s">
        <v>338</v>
      </c>
      <c r="I288" s="147" t="s">
        <v>616</v>
      </c>
      <c r="J288" s="148" t="s">
        <v>618</v>
      </c>
      <c r="K288" s="149">
        <f>SUM(K289)</f>
        <v>200000</v>
      </c>
      <c r="L288" s="149">
        <f t="shared" ref="L288:M288" si="109">SUM(L289)</f>
        <v>0</v>
      </c>
      <c r="M288" s="149">
        <f t="shared" si="109"/>
        <v>0</v>
      </c>
      <c r="N288" s="150">
        <f>AVERAGE(L288/K288)*100</f>
        <v>0</v>
      </c>
      <c r="O288" s="151">
        <v>0</v>
      </c>
      <c r="P288" s="185"/>
      <c r="Q288" s="237"/>
    </row>
    <row r="289" spans="1:16" s="67" customFormat="1" x14ac:dyDescent="0.2">
      <c r="A289" s="166"/>
      <c r="B289" s="166"/>
      <c r="C289" s="166"/>
      <c r="D289" s="166"/>
      <c r="E289" s="166"/>
      <c r="F289" s="166"/>
      <c r="G289" s="166"/>
      <c r="H289" s="153"/>
      <c r="I289" s="154">
        <v>32</v>
      </c>
      <c r="J289" s="158" t="s">
        <v>80</v>
      </c>
      <c r="K289" s="158">
        <f>SUM(K290)</f>
        <v>200000</v>
      </c>
      <c r="L289" s="223">
        <v>0</v>
      </c>
      <c r="M289" s="223">
        <v>0</v>
      </c>
      <c r="N289" s="156">
        <f>AVERAGE(L289/K289)*100</f>
        <v>0</v>
      </c>
      <c r="O289" s="157">
        <v>0</v>
      </c>
      <c r="P289" s="185"/>
    </row>
    <row r="290" spans="1:16" s="67" customFormat="1" x14ac:dyDescent="0.2">
      <c r="A290" s="166">
        <v>1</v>
      </c>
      <c r="B290" s="166"/>
      <c r="C290" s="166"/>
      <c r="D290" s="166"/>
      <c r="E290" s="166"/>
      <c r="F290" s="166"/>
      <c r="G290" s="166"/>
      <c r="H290" s="153"/>
      <c r="I290" s="154">
        <v>323</v>
      </c>
      <c r="J290" s="158" t="s">
        <v>83</v>
      </c>
      <c r="K290" s="228">
        <v>200000</v>
      </c>
      <c r="L290" s="155"/>
      <c r="M290" s="155"/>
      <c r="N290" s="172"/>
      <c r="O290" s="160"/>
      <c r="P290" s="185"/>
    </row>
    <row r="291" spans="1:16" s="67" customFormat="1" x14ac:dyDescent="0.2">
      <c r="A291" s="206">
        <v>1</v>
      </c>
      <c r="B291" s="206"/>
      <c r="C291" s="206"/>
      <c r="D291" s="206"/>
      <c r="E291" s="206"/>
      <c r="F291" s="206">
        <v>6</v>
      </c>
      <c r="G291" s="206" t="s">
        <v>148</v>
      </c>
      <c r="H291" s="207"/>
      <c r="I291" s="207" t="s">
        <v>341</v>
      </c>
      <c r="J291" s="209" t="s">
        <v>342</v>
      </c>
      <c r="K291" s="210">
        <f>SUM(K292+K295)</f>
        <v>0</v>
      </c>
      <c r="L291" s="210">
        <f t="shared" ref="L291:M291" si="110">SUM(L292+L295)</f>
        <v>300000</v>
      </c>
      <c r="M291" s="210">
        <f t="shared" si="110"/>
        <v>250000</v>
      </c>
      <c r="N291" s="204">
        <v>0</v>
      </c>
      <c r="O291" s="205">
        <f>AVERAGE(M291/L291)*100</f>
        <v>83.333333333333343</v>
      </c>
      <c r="P291" s="143"/>
    </row>
    <row r="292" spans="1:16" s="67" customFormat="1" x14ac:dyDescent="0.2">
      <c r="A292" s="146"/>
      <c r="B292" s="146"/>
      <c r="C292" s="146"/>
      <c r="D292" s="146"/>
      <c r="E292" s="146"/>
      <c r="F292" s="146">
        <v>6</v>
      </c>
      <c r="G292" s="146" t="s">
        <v>148</v>
      </c>
      <c r="H292" s="147" t="s">
        <v>202</v>
      </c>
      <c r="I292" s="147" t="s">
        <v>343</v>
      </c>
      <c r="J292" s="148" t="s">
        <v>335</v>
      </c>
      <c r="K292" s="149">
        <f>SUM(K293)</f>
        <v>0</v>
      </c>
      <c r="L292" s="149">
        <f t="shared" ref="L292:M292" si="111">SUM(L293)</f>
        <v>150000</v>
      </c>
      <c r="M292" s="149">
        <f t="shared" si="111"/>
        <v>150000</v>
      </c>
      <c r="N292" s="150">
        <v>0</v>
      </c>
      <c r="O292" s="151">
        <f>AVERAGE(M292/L292)*100</f>
        <v>100</v>
      </c>
      <c r="P292" s="143"/>
    </row>
    <row r="293" spans="1:16" s="67" customFormat="1" x14ac:dyDescent="0.2">
      <c r="A293" s="166"/>
      <c r="B293" s="166"/>
      <c r="C293" s="166"/>
      <c r="D293" s="166"/>
      <c r="E293" s="166"/>
      <c r="F293" s="166"/>
      <c r="G293" s="166"/>
      <c r="H293" s="153"/>
      <c r="I293" s="154">
        <v>41</v>
      </c>
      <c r="J293" s="158" t="s">
        <v>275</v>
      </c>
      <c r="K293" s="158">
        <f>SUM(K294)</f>
        <v>0</v>
      </c>
      <c r="L293" s="223">
        <v>150000</v>
      </c>
      <c r="M293" s="223">
        <v>150000</v>
      </c>
      <c r="N293" s="156">
        <v>0</v>
      </c>
      <c r="O293" s="157">
        <f>AVERAGE(M293/L293)*100</f>
        <v>100</v>
      </c>
      <c r="P293" s="143"/>
    </row>
    <row r="294" spans="1:16" s="67" customFormat="1" x14ac:dyDescent="0.2">
      <c r="A294" s="166"/>
      <c r="B294" s="166"/>
      <c r="C294" s="166"/>
      <c r="D294" s="166"/>
      <c r="E294" s="166"/>
      <c r="F294" s="166">
        <v>6</v>
      </c>
      <c r="G294" s="166"/>
      <c r="H294" s="153"/>
      <c r="I294" s="154">
        <v>411</v>
      </c>
      <c r="J294" s="158" t="s">
        <v>276</v>
      </c>
      <c r="K294" s="228">
        <v>0</v>
      </c>
      <c r="L294" s="155"/>
      <c r="M294" s="155"/>
      <c r="N294" s="172"/>
      <c r="O294" s="160"/>
      <c r="P294" s="143"/>
    </row>
    <row r="295" spans="1:16" s="67" customFormat="1" x14ac:dyDescent="0.2">
      <c r="A295" s="146">
        <v>1</v>
      </c>
      <c r="B295" s="146"/>
      <c r="C295" s="146"/>
      <c r="D295" s="146"/>
      <c r="E295" s="146"/>
      <c r="F295" s="146" t="s">
        <v>148</v>
      </c>
      <c r="G295" s="146" t="s">
        <v>148</v>
      </c>
      <c r="H295" s="147" t="s">
        <v>263</v>
      </c>
      <c r="I295" s="147" t="s">
        <v>344</v>
      </c>
      <c r="J295" s="148" t="s">
        <v>337</v>
      </c>
      <c r="K295" s="149">
        <f>SUM(K296)</f>
        <v>0</v>
      </c>
      <c r="L295" s="149">
        <f t="shared" ref="L295:M295" si="112">SUM(L296)</f>
        <v>150000</v>
      </c>
      <c r="M295" s="149">
        <f t="shared" si="112"/>
        <v>100000</v>
      </c>
      <c r="N295" s="150">
        <v>0</v>
      </c>
      <c r="O295" s="151">
        <v>0</v>
      </c>
      <c r="P295" s="143"/>
    </row>
    <row r="296" spans="1:16" s="67" customFormat="1" x14ac:dyDescent="0.2">
      <c r="A296" s="166"/>
      <c r="B296" s="166"/>
      <c r="C296" s="166"/>
      <c r="D296" s="166"/>
      <c r="E296" s="166"/>
      <c r="F296" s="166"/>
      <c r="G296" s="166"/>
      <c r="H296" s="153"/>
      <c r="I296" s="154">
        <v>42</v>
      </c>
      <c r="J296" s="158" t="s">
        <v>104</v>
      </c>
      <c r="K296" s="158">
        <f>SUM(K297:K297)</f>
        <v>0</v>
      </c>
      <c r="L296" s="244">
        <v>150000</v>
      </c>
      <c r="M296" s="244">
        <v>100000</v>
      </c>
      <c r="N296" s="156">
        <v>0</v>
      </c>
      <c r="O296" s="157">
        <v>0</v>
      </c>
      <c r="P296" s="143"/>
    </row>
    <row r="297" spans="1:16" s="67" customFormat="1" x14ac:dyDescent="0.2">
      <c r="A297" s="166">
        <v>1</v>
      </c>
      <c r="B297" s="166"/>
      <c r="C297" s="166"/>
      <c r="D297" s="166"/>
      <c r="E297" s="166"/>
      <c r="F297" s="166"/>
      <c r="G297" s="166"/>
      <c r="H297" s="153"/>
      <c r="I297" s="154">
        <v>426</v>
      </c>
      <c r="J297" s="158" t="s">
        <v>193</v>
      </c>
      <c r="K297" s="228">
        <v>0</v>
      </c>
      <c r="L297" s="155"/>
      <c r="M297" s="155"/>
      <c r="N297" s="172"/>
      <c r="O297" s="160"/>
      <c r="P297" s="142"/>
    </row>
    <row r="298" spans="1:16" s="67" customFormat="1" x14ac:dyDescent="0.2">
      <c r="A298" s="206">
        <v>1</v>
      </c>
      <c r="B298" s="206"/>
      <c r="C298" s="206"/>
      <c r="D298" s="206"/>
      <c r="E298" s="206"/>
      <c r="F298" s="206"/>
      <c r="G298" s="206" t="s">
        <v>148</v>
      </c>
      <c r="H298" s="207"/>
      <c r="I298" s="207" t="s">
        <v>628</v>
      </c>
      <c r="J298" s="209" t="s">
        <v>346</v>
      </c>
      <c r="K298" s="210">
        <f>SUM(K299)</f>
        <v>50000</v>
      </c>
      <c r="L298" s="210">
        <f t="shared" ref="L298:M298" si="113">SUM(L299)</f>
        <v>50000</v>
      </c>
      <c r="M298" s="210">
        <f t="shared" si="113"/>
        <v>50000</v>
      </c>
      <c r="N298" s="204">
        <f>AVERAGE(L298/K298)*100</f>
        <v>100</v>
      </c>
      <c r="O298" s="205">
        <v>0</v>
      </c>
      <c r="P298" s="143"/>
    </row>
    <row r="299" spans="1:16" s="67" customFormat="1" x14ac:dyDescent="0.2">
      <c r="A299" s="146">
        <v>1</v>
      </c>
      <c r="B299" s="146"/>
      <c r="C299" s="146"/>
      <c r="D299" s="146"/>
      <c r="E299" s="146"/>
      <c r="F299" s="146" t="s">
        <v>148</v>
      </c>
      <c r="G299" s="146" t="s">
        <v>148</v>
      </c>
      <c r="H299" s="147" t="s">
        <v>347</v>
      </c>
      <c r="I299" s="147" t="s">
        <v>629</v>
      </c>
      <c r="J299" s="148" t="s">
        <v>348</v>
      </c>
      <c r="K299" s="149">
        <f>SUM(K300)</f>
        <v>50000</v>
      </c>
      <c r="L299" s="149">
        <f t="shared" ref="L299:M299" si="114">SUM(L300)</f>
        <v>50000</v>
      </c>
      <c r="M299" s="149">
        <f t="shared" si="114"/>
        <v>50000</v>
      </c>
      <c r="N299" s="150">
        <f>AVERAGE(L299/K299)*100</f>
        <v>100</v>
      </c>
      <c r="O299" s="151">
        <v>0</v>
      </c>
      <c r="P299" s="142"/>
    </row>
    <row r="300" spans="1:16" s="67" customFormat="1" x14ac:dyDescent="0.2">
      <c r="A300" s="166"/>
      <c r="B300" s="166"/>
      <c r="C300" s="166"/>
      <c r="D300" s="166"/>
      <c r="E300" s="166"/>
      <c r="F300" s="166"/>
      <c r="G300" s="166"/>
      <c r="H300" s="153"/>
      <c r="I300" s="154">
        <v>32</v>
      </c>
      <c r="J300" s="158" t="s">
        <v>80</v>
      </c>
      <c r="K300" s="158">
        <f>SUM(K301)</f>
        <v>50000</v>
      </c>
      <c r="L300" s="223">
        <v>50000</v>
      </c>
      <c r="M300" s="223">
        <v>50000</v>
      </c>
      <c r="N300" s="156">
        <f>AVERAGE(L300/K300)*100</f>
        <v>100</v>
      </c>
      <c r="O300" s="157">
        <v>0</v>
      </c>
      <c r="P300" s="142"/>
    </row>
    <row r="301" spans="1:16" s="67" customFormat="1" x14ac:dyDescent="0.2">
      <c r="A301" s="166">
        <v>1</v>
      </c>
      <c r="B301" s="166"/>
      <c r="C301" s="166"/>
      <c r="D301" s="166"/>
      <c r="E301" s="166"/>
      <c r="F301" s="166"/>
      <c r="G301" s="166"/>
      <c r="H301" s="153"/>
      <c r="I301" s="154">
        <v>329</v>
      </c>
      <c r="J301" s="179" t="s">
        <v>174</v>
      </c>
      <c r="K301" s="228">
        <v>50000</v>
      </c>
      <c r="L301" s="155"/>
      <c r="M301" s="155"/>
      <c r="N301" s="172"/>
      <c r="O301" s="160"/>
      <c r="P301" s="142"/>
    </row>
    <row r="302" spans="1:16" s="67" customFormat="1" x14ac:dyDescent="0.2">
      <c r="A302" s="206">
        <v>1</v>
      </c>
      <c r="B302" s="206"/>
      <c r="C302" s="206"/>
      <c r="D302" s="206"/>
      <c r="E302" s="206"/>
      <c r="F302" s="206"/>
      <c r="G302" s="206" t="s">
        <v>148</v>
      </c>
      <c r="H302" s="207"/>
      <c r="I302" s="207" t="s">
        <v>582</v>
      </c>
      <c r="J302" s="209" t="s">
        <v>583</v>
      </c>
      <c r="K302" s="210">
        <f>SUM(K303)</f>
        <v>200000</v>
      </c>
      <c r="L302" s="210">
        <f t="shared" ref="L302:M302" si="115">SUM(L303)</f>
        <v>100000</v>
      </c>
      <c r="M302" s="210">
        <f t="shared" si="115"/>
        <v>50000</v>
      </c>
      <c r="N302" s="204">
        <f>AVERAGE(L302/K302)*100</f>
        <v>50</v>
      </c>
      <c r="O302" s="205">
        <v>0</v>
      </c>
      <c r="P302" s="142"/>
    </row>
    <row r="303" spans="1:16" s="67" customFormat="1" x14ac:dyDescent="0.2">
      <c r="A303" s="146">
        <v>1</v>
      </c>
      <c r="B303" s="146"/>
      <c r="C303" s="146"/>
      <c r="D303" s="146"/>
      <c r="E303" s="146"/>
      <c r="F303" s="146" t="s">
        <v>148</v>
      </c>
      <c r="G303" s="146" t="s">
        <v>148</v>
      </c>
      <c r="H303" s="147" t="s">
        <v>202</v>
      </c>
      <c r="I303" s="147" t="s">
        <v>584</v>
      </c>
      <c r="J303" s="148" t="s">
        <v>585</v>
      </c>
      <c r="K303" s="149">
        <f>SUM(K304)</f>
        <v>200000</v>
      </c>
      <c r="L303" s="149">
        <f t="shared" ref="L303:M303" si="116">SUM(L304)</f>
        <v>100000</v>
      </c>
      <c r="M303" s="149">
        <f t="shared" si="116"/>
        <v>50000</v>
      </c>
      <c r="N303" s="150">
        <f>AVERAGE(L303/K303)*100</f>
        <v>50</v>
      </c>
      <c r="O303" s="151">
        <v>0</v>
      </c>
      <c r="P303" s="142"/>
    </row>
    <row r="304" spans="1:16" s="67" customFormat="1" x14ac:dyDescent="0.2">
      <c r="A304" s="166"/>
      <c r="B304" s="166"/>
      <c r="C304" s="166"/>
      <c r="D304" s="166"/>
      <c r="E304" s="166"/>
      <c r="F304" s="166"/>
      <c r="G304" s="166"/>
      <c r="H304" s="153"/>
      <c r="I304" s="154">
        <v>42</v>
      </c>
      <c r="J304" s="158" t="s">
        <v>104</v>
      </c>
      <c r="K304" s="158">
        <f>SUM(K305)</f>
        <v>200000</v>
      </c>
      <c r="L304" s="223">
        <v>100000</v>
      </c>
      <c r="M304" s="223">
        <v>50000</v>
      </c>
      <c r="N304" s="156">
        <f>AVERAGE(L304/K304)*100</f>
        <v>50</v>
      </c>
      <c r="O304" s="157">
        <v>0</v>
      </c>
      <c r="P304" s="142"/>
    </row>
    <row r="305" spans="1:16" s="67" customFormat="1" x14ac:dyDescent="0.2">
      <c r="A305" s="166">
        <v>1</v>
      </c>
      <c r="B305" s="166"/>
      <c r="C305" s="166"/>
      <c r="D305" s="166"/>
      <c r="E305" s="166"/>
      <c r="F305" s="166"/>
      <c r="G305" s="166"/>
      <c r="H305" s="153"/>
      <c r="I305" s="154">
        <v>426</v>
      </c>
      <c r="J305" s="179" t="s">
        <v>193</v>
      </c>
      <c r="K305" s="228">
        <v>200000</v>
      </c>
      <c r="L305" s="155"/>
      <c r="M305" s="155"/>
      <c r="N305" s="172"/>
      <c r="O305" s="160"/>
      <c r="P305" s="142"/>
    </row>
    <row r="306" spans="1:16" s="67" customFormat="1" x14ac:dyDescent="0.2">
      <c r="A306" s="206">
        <v>1</v>
      </c>
      <c r="B306" s="206"/>
      <c r="C306" s="206"/>
      <c r="D306" s="206"/>
      <c r="E306" s="206" t="s">
        <v>148</v>
      </c>
      <c r="F306" s="206" t="s">
        <v>148</v>
      </c>
      <c r="G306" s="206" t="s">
        <v>148</v>
      </c>
      <c r="H306" s="207"/>
      <c r="I306" s="207" t="s">
        <v>630</v>
      </c>
      <c r="J306" s="209" t="s">
        <v>632</v>
      </c>
      <c r="K306" s="230">
        <f t="shared" ref="K306:M307" si="117">SUM(K307)</f>
        <v>50000</v>
      </c>
      <c r="L306" s="230">
        <f t="shared" si="117"/>
        <v>200000</v>
      </c>
      <c r="M306" s="230">
        <f t="shared" si="117"/>
        <v>200000</v>
      </c>
      <c r="N306" s="204">
        <f t="shared" ref="N306:O308" si="118">AVERAGE(L306/K306)*100</f>
        <v>400</v>
      </c>
      <c r="O306" s="205">
        <f t="shared" si="118"/>
        <v>100</v>
      </c>
      <c r="P306" s="143"/>
    </row>
    <row r="307" spans="1:16" s="67" customFormat="1" x14ac:dyDescent="0.2">
      <c r="A307" s="169">
        <v>1</v>
      </c>
      <c r="B307" s="169"/>
      <c r="C307" s="169"/>
      <c r="D307" s="169"/>
      <c r="E307" s="169" t="s">
        <v>148</v>
      </c>
      <c r="F307" s="169" t="s">
        <v>148</v>
      </c>
      <c r="G307" s="169" t="s">
        <v>148</v>
      </c>
      <c r="H307" s="170" t="s">
        <v>592</v>
      </c>
      <c r="I307" s="170" t="s">
        <v>631</v>
      </c>
      <c r="J307" s="148" t="s">
        <v>633</v>
      </c>
      <c r="K307" s="180">
        <f t="shared" si="117"/>
        <v>50000</v>
      </c>
      <c r="L307" s="180">
        <f t="shared" si="117"/>
        <v>200000</v>
      </c>
      <c r="M307" s="180">
        <f t="shared" si="117"/>
        <v>200000</v>
      </c>
      <c r="N307" s="181">
        <f t="shared" si="118"/>
        <v>400</v>
      </c>
      <c r="O307" s="182">
        <f t="shared" si="118"/>
        <v>100</v>
      </c>
      <c r="P307" s="143"/>
    </row>
    <row r="308" spans="1:16" s="67" customFormat="1" x14ac:dyDescent="0.2">
      <c r="A308" s="152"/>
      <c r="B308" s="152"/>
      <c r="C308" s="152"/>
      <c r="D308" s="152"/>
      <c r="E308" s="152"/>
      <c r="F308" s="152"/>
      <c r="G308" s="152"/>
      <c r="H308" s="153"/>
      <c r="I308" s="154">
        <v>32</v>
      </c>
      <c r="J308" s="158" t="s">
        <v>80</v>
      </c>
      <c r="K308" s="155">
        <f>SUM(K309)</f>
        <v>50000</v>
      </c>
      <c r="L308" s="228">
        <v>200000</v>
      </c>
      <c r="M308" s="228">
        <v>200000</v>
      </c>
      <c r="N308" s="156">
        <f t="shared" si="118"/>
        <v>400</v>
      </c>
      <c r="O308" s="157">
        <f t="shared" si="118"/>
        <v>100</v>
      </c>
      <c r="P308" s="143"/>
    </row>
    <row r="309" spans="1:16" s="67" customFormat="1" x14ac:dyDescent="0.2">
      <c r="A309" s="152">
        <v>1</v>
      </c>
      <c r="B309" s="152"/>
      <c r="C309" s="152"/>
      <c r="D309" s="152"/>
      <c r="E309" s="152"/>
      <c r="F309" s="152"/>
      <c r="G309" s="152"/>
      <c r="H309" s="153"/>
      <c r="I309" s="154">
        <v>323</v>
      </c>
      <c r="J309" s="158" t="s">
        <v>83</v>
      </c>
      <c r="K309" s="228">
        <v>50000</v>
      </c>
      <c r="L309" s="155"/>
      <c r="M309" s="155"/>
      <c r="N309" s="172"/>
      <c r="O309" s="160"/>
      <c r="P309" s="143"/>
    </row>
    <row r="310" spans="1:16" s="67" customFormat="1" x14ac:dyDescent="0.2">
      <c r="A310" s="162"/>
      <c r="B310" s="162"/>
      <c r="C310" s="162"/>
      <c r="D310" s="162"/>
      <c r="E310" s="162"/>
      <c r="F310" s="162"/>
      <c r="G310" s="162"/>
      <c r="H310" s="163"/>
      <c r="I310" s="211" t="s">
        <v>349</v>
      </c>
      <c r="J310" s="164"/>
      <c r="K310" s="164">
        <f>SUM(K311+K350+K411+K449+K497+K503+K521+K578)</f>
        <v>12724203</v>
      </c>
      <c r="L310" s="164">
        <f t="shared" ref="L310:M310" si="119">SUM(L311+L350+L411+L449+L497+L503+L521+L578)</f>
        <v>12405350</v>
      </c>
      <c r="M310" s="164">
        <f t="shared" si="119"/>
        <v>11856350</v>
      </c>
      <c r="N310" s="212">
        <f>AVERAGE(L310/K310)*100</f>
        <v>97.494122028703885</v>
      </c>
      <c r="O310" s="213">
        <f>AVERAGE(M310/L310)*100</f>
        <v>95.574490038572065</v>
      </c>
      <c r="P310" s="143"/>
    </row>
    <row r="311" spans="1:16" s="67" customFormat="1" x14ac:dyDescent="0.2">
      <c r="A311" s="162"/>
      <c r="B311" s="162"/>
      <c r="C311" s="162"/>
      <c r="D311" s="162"/>
      <c r="E311" s="162"/>
      <c r="F311" s="162"/>
      <c r="G311" s="162"/>
      <c r="H311" s="163"/>
      <c r="I311" s="211" t="s">
        <v>350</v>
      </c>
      <c r="J311" s="164"/>
      <c r="K311" s="164">
        <f>SUM(K314+K321+K337)</f>
        <v>1030000</v>
      </c>
      <c r="L311" s="164">
        <f t="shared" ref="L311:M311" si="120">SUM(L314+L321+L337)</f>
        <v>1040000</v>
      </c>
      <c r="M311" s="164">
        <f t="shared" si="120"/>
        <v>1040000</v>
      </c>
      <c r="N311" s="212">
        <f>AVERAGE(L311/K311)*100</f>
        <v>100.97087378640776</v>
      </c>
      <c r="O311" s="213">
        <f t="shared" ref="N311:O316" si="121">AVERAGE(M311/L311)*100</f>
        <v>100</v>
      </c>
      <c r="P311" s="143"/>
    </row>
    <row r="312" spans="1:16" s="67" customFormat="1" x14ac:dyDescent="0.2">
      <c r="A312" s="162"/>
      <c r="B312" s="162"/>
      <c r="C312" s="162"/>
      <c r="D312" s="162"/>
      <c r="E312" s="162"/>
      <c r="F312" s="162"/>
      <c r="G312" s="162"/>
      <c r="H312" s="163" t="s">
        <v>144</v>
      </c>
      <c r="I312" s="211" t="s">
        <v>145</v>
      </c>
      <c r="J312" s="164"/>
      <c r="K312" s="164">
        <f>SUM(K315)</f>
        <v>230000</v>
      </c>
      <c r="L312" s="164">
        <f t="shared" ref="L312:M312" si="122">SUM(L315)</f>
        <v>230000</v>
      </c>
      <c r="M312" s="164">
        <f t="shared" si="122"/>
        <v>230000</v>
      </c>
      <c r="N312" s="212">
        <f t="shared" si="121"/>
        <v>100</v>
      </c>
      <c r="O312" s="213">
        <f t="shared" si="121"/>
        <v>100</v>
      </c>
      <c r="P312" s="143"/>
    </row>
    <row r="313" spans="1:16" s="67" customFormat="1" x14ac:dyDescent="0.2">
      <c r="A313" s="162"/>
      <c r="B313" s="162"/>
      <c r="C313" s="162"/>
      <c r="D313" s="162"/>
      <c r="E313" s="162"/>
      <c r="F313" s="162"/>
      <c r="G313" s="162"/>
      <c r="H313" s="163" t="s">
        <v>257</v>
      </c>
      <c r="I313" s="211" t="s">
        <v>258</v>
      </c>
      <c r="J313" s="164"/>
      <c r="K313" s="164">
        <f>SUM(K318+K322+K325+K328+K331+K334+K338+K341+K344+K347)</f>
        <v>800000</v>
      </c>
      <c r="L313" s="164">
        <f t="shared" ref="L313:M313" si="123">SUM(L318+L322+L325+L328+L331+L334+L338+L341+L344+L347)</f>
        <v>810000</v>
      </c>
      <c r="M313" s="164">
        <f t="shared" si="123"/>
        <v>810000</v>
      </c>
      <c r="N313" s="212">
        <f t="shared" si="121"/>
        <v>101.25</v>
      </c>
      <c r="O313" s="213">
        <f t="shared" si="121"/>
        <v>100</v>
      </c>
      <c r="P313" s="143"/>
    </row>
    <row r="314" spans="1:16" s="67" customFormat="1" x14ac:dyDescent="0.2">
      <c r="A314" s="206">
        <v>1</v>
      </c>
      <c r="B314" s="206"/>
      <c r="C314" s="206"/>
      <c r="D314" s="206"/>
      <c r="E314" s="206"/>
      <c r="F314" s="206" t="s">
        <v>148</v>
      </c>
      <c r="G314" s="206" t="s">
        <v>148</v>
      </c>
      <c r="H314" s="207"/>
      <c r="I314" s="207" t="s">
        <v>351</v>
      </c>
      <c r="J314" s="209" t="s">
        <v>352</v>
      </c>
      <c r="K314" s="210">
        <f>SUM(K315+K318)</f>
        <v>270000</v>
      </c>
      <c r="L314" s="210">
        <f t="shared" ref="L314:M314" si="124">SUM(L315+L318)</f>
        <v>280000</v>
      </c>
      <c r="M314" s="210">
        <f t="shared" si="124"/>
        <v>280000</v>
      </c>
      <c r="N314" s="204">
        <f t="shared" si="121"/>
        <v>103.7037037037037</v>
      </c>
      <c r="O314" s="205">
        <f t="shared" si="121"/>
        <v>100</v>
      </c>
      <c r="P314" s="143"/>
    </row>
    <row r="315" spans="1:16" s="67" customFormat="1" ht="12.75" customHeight="1" x14ac:dyDescent="0.2">
      <c r="A315" s="146">
        <v>1</v>
      </c>
      <c r="B315" s="146"/>
      <c r="C315" s="146"/>
      <c r="D315" s="146"/>
      <c r="E315" s="146"/>
      <c r="F315" s="146" t="s">
        <v>148</v>
      </c>
      <c r="G315" s="146" t="s">
        <v>148</v>
      </c>
      <c r="H315" s="147" t="s">
        <v>167</v>
      </c>
      <c r="I315" s="147" t="s">
        <v>353</v>
      </c>
      <c r="J315" s="148" t="s">
        <v>354</v>
      </c>
      <c r="K315" s="149">
        <f t="shared" ref="K315:M315" si="125">SUM(K316)</f>
        <v>230000</v>
      </c>
      <c r="L315" s="149">
        <f t="shared" si="125"/>
        <v>230000</v>
      </c>
      <c r="M315" s="149">
        <f t="shared" si="125"/>
        <v>230000</v>
      </c>
      <c r="N315" s="150">
        <f t="shared" si="121"/>
        <v>100</v>
      </c>
      <c r="O315" s="151">
        <f t="shared" si="121"/>
        <v>100</v>
      </c>
      <c r="P315" s="143"/>
    </row>
    <row r="316" spans="1:16" s="67" customFormat="1" x14ac:dyDescent="0.2">
      <c r="A316" s="152"/>
      <c r="B316" s="152"/>
      <c r="C316" s="152"/>
      <c r="D316" s="152"/>
      <c r="E316" s="152"/>
      <c r="F316" s="152" t="s">
        <v>154</v>
      </c>
      <c r="G316" s="152" t="s">
        <v>154</v>
      </c>
      <c r="H316" s="153"/>
      <c r="I316" s="154">
        <v>35</v>
      </c>
      <c r="J316" s="158" t="s">
        <v>88</v>
      </c>
      <c r="K316" s="158">
        <f>SUM(K317)</f>
        <v>230000</v>
      </c>
      <c r="L316" s="223">
        <v>230000</v>
      </c>
      <c r="M316" s="223">
        <v>230000</v>
      </c>
      <c r="N316" s="156">
        <f t="shared" si="121"/>
        <v>100</v>
      </c>
      <c r="O316" s="157">
        <f t="shared" si="121"/>
        <v>100</v>
      </c>
      <c r="P316" s="143"/>
    </row>
    <row r="317" spans="1:16" s="67" customFormat="1" x14ac:dyDescent="0.2">
      <c r="A317" s="152">
        <v>1</v>
      </c>
      <c r="B317" s="152"/>
      <c r="C317" s="152"/>
      <c r="D317" s="152"/>
      <c r="E317" s="152"/>
      <c r="F317" s="152" t="s">
        <v>154</v>
      </c>
      <c r="G317" s="152" t="s">
        <v>154</v>
      </c>
      <c r="H317" s="153"/>
      <c r="I317" s="154">
        <v>351</v>
      </c>
      <c r="J317" s="158" t="s">
        <v>89</v>
      </c>
      <c r="K317" s="228">
        <v>230000</v>
      </c>
      <c r="L317" s="155"/>
      <c r="M317" s="155"/>
      <c r="N317" s="172"/>
      <c r="O317" s="160"/>
      <c r="P317" s="143"/>
    </row>
    <row r="318" spans="1:16" s="67" customFormat="1" x14ac:dyDescent="0.2">
      <c r="A318" s="146">
        <v>1</v>
      </c>
      <c r="B318" s="146"/>
      <c r="C318" s="146"/>
      <c r="D318" s="146"/>
      <c r="E318" s="146"/>
      <c r="F318" s="146" t="s">
        <v>148</v>
      </c>
      <c r="G318" s="146" t="s">
        <v>148</v>
      </c>
      <c r="H318" s="147" t="s">
        <v>357</v>
      </c>
      <c r="I318" s="147" t="s">
        <v>586</v>
      </c>
      <c r="J318" s="148" t="s">
        <v>587</v>
      </c>
      <c r="K318" s="149">
        <f t="shared" ref="K318:M318" si="126">SUM(K319)</f>
        <v>40000</v>
      </c>
      <c r="L318" s="149">
        <f t="shared" si="126"/>
        <v>50000</v>
      </c>
      <c r="M318" s="149">
        <f t="shared" si="126"/>
        <v>50000</v>
      </c>
      <c r="N318" s="150">
        <f t="shared" ref="N318:N319" si="127">AVERAGE(L318/K318)*100</f>
        <v>125</v>
      </c>
      <c r="O318" s="151">
        <f t="shared" ref="O318:O319" si="128">AVERAGE(M318/L318)*100</f>
        <v>100</v>
      </c>
      <c r="P318" s="143"/>
    </row>
    <row r="319" spans="1:16" s="67" customFormat="1" x14ac:dyDescent="0.2">
      <c r="I319" s="154">
        <v>32</v>
      </c>
      <c r="J319" s="158" t="s">
        <v>80</v>
      </c>
      <c r="K319" s="158">
        <f>SUM(K320)</f>
        <v>40000</v>
      </c>
      <c r="L319" s="223">
        <v>50000</v>
      </c>
      <c r="M319" s="223">
        <v>50000</v>
      </c>
      <c r="N319" s="156">
        <f t="shared" si="127"/>
        <v>125</v>
      </c>
      <c r="O319" s="157">
        <f t="shared" si="128"/>
        <v>100</v>
      </c>
      <c r="P319" s="143"/>
    </row>
    <row r="320" spans="1:16" s="67" customFormat="1" x14ac:dyDescent="0.2">
      <c r="A320" s="67">
        <v>1</v>
      </c>
      <c r="I320" s="154">
        <v>323</v>
      </c>
      <c r="J320" s="158" t="s">
        <v>83</v>
      </c>
      <c r="K320" s="228">
        <v>40000</v>
      </c>
      <c r="L320" s="155"/>
      <c r="M320" s="155"/>
      <c r="N320" s="172"/>
      <c r="O320" s="160"/>
      <c r="P320" s="143"/>
    </row>
    <row r="321" spans="1:16" s="67" customFormat="1" x14ac:dyDescent="0.2">
      <c r="A321" s="206">
        <v>1</v>
      </c>
      <c r="B321" s="206"/>
      <c r="C321" s="206"/>
      <c r="D321" s="206"/>
      <c r="E321" s="206"/>
      <c r="F321" s="206" t="s">
        <v>148</v>
      </c>
      <c r="G321" s="206" t="s">
        <v>148</v>
      </c>
      <c r="H321" s="207"/>
      <c r="I321" s="207" t="s">
        <v>355</v>
      </c>
      <c r="J321" s="209" t="s">
        <v>356</v>
      </c>
      <c r="K321" s="210">
        <f>SUM(K322+K325+K328+K331+K334)</f>
        <v>520000</v>
      </c>
      <c r="L321" s="210">
        <f t="shared" ref="L321:M321" si="129">SUM(L322+L325+L328+L331+L334)</f>
        <v>520000</v>
      </c>
      <c r="M321" s="210">
        <f t="shared" si="129"/>
        <v>520000</v>
      </c>
      <c r="N321" s="204">
        <f t="shared" ref="N321:O323" si="130">AVERAGE(L321/K321)*100</f>
        <v>100</v>
      </c>
      <c r="O321" s="205">
        <f t="shared" si="130"/>
        <v>100</v>
      </c>
      <c r="P321" s="143"/>
    </row>
    <row r="322" spans="1:16" s="67" customFormat="1" ht="12.75" customHeight="1" x14ac:dyDescent="0.2">
      <c r="A322" s="146">
        <v>1</v>
      </c>
      <c r="B322" s="146"/>
      <c r="C322" s="146"/>
      <c r="D322" s="146"/>
      <c r="E322" s="146"/>
      <c r="F322" s="146" t="s">
        <v>148</v>
      </c>
      <c r="G322" s="146" t="s">
        <v>148</v>
      </c>
      <c r="H322" s="147" t="s">
        <v>357</v>
      </c>
      <c r="I322" s="147" t="s">
        <v>358</v>
      </c>
      <c r="J322" s="148" t="s">
        <v>359</v>
      </c>
      <c r="K322" s="149">
        <f>SUM(K323)</f>
        <v>130000</v>
      </c>
      <c r="L322" s="149">
        <f t="shared" ref="L322:M322" si="131">SUM(L323)</f>
        <v>130000</v>
      </c>
      <c r="M322" s="149">
        <f t="shared" si="131"/>
        <v>130000</v>
      </c>
      <c r="N322" s="150">
        <f t="shared" si="130"/>
        <v>100</v>
      </c>
      <c r="O322" s="151">
        <f t="shared" si="130"/>
        <v>100</v>
      </c>
      <c r="P322" s="143"/>
    </row>
    <row r="323" spans="1:16" s="67" customFormat="1" x14ac:dyDescent="0.2">
      <c r="A323" s="152"/>
      <c r="B323" s="152"/>
      <c r="C323" s="152"/>
      <c r="D323" s="152"/>
      <c r="E323" s="152"/>
      <c r="F323" s="152" t="s">
        <v>154</v>
      </c>
      <c r="G323" s="152" t="s">
        <v>154</v>
      </c>
      <c r="H323" s="153"/>
      <c r="I323" s="154">
        <v>35</v>
      </c>
      <c r="J323" s="158" t="s">
        <v>88</v>
      </c>
      <c r="K323" s="158">
        <f>SUM(K324)</f>
        <v>130000</v>
      </c>
      <c r="L323" s="223">
        <v>130000</v>
      </c>
      <c r="M323" s="223">
        <v>130000</v>
      </c>
      <c r="N323" s="156">
        <f t="shared" si="130"/>
        <v>100</v>
      </c>
      <c r="O323" s="157">
        <f t="shared" si="130"/>
        <v>100</v>
      </c>
      <c r="P323" s="143"/>
    </row>
    <row r="324" spans="1:16" s="72" customFormat="1" ht="25.5" x14ac:dyDescent="0.2">
      <c r="A324" s="174">
        <v>1</v>
      </c>
      <c r="B324" s="174"/>
      <c r="C324" s="174"/>
      <c r="D324" s="174"/>
      <c r="E324" s="174"/>
      <c r="F324" s="174" t="s">
        <v>154</v>
      </c>
      <c r="G324" s="174" t="s">
        <v>154</v>
      </c>
      <c r="H324" s="175"/>
      <c r="I324" s="187">
        <v>352</v>
      </c>
      <c r="J324" s="176" t="s">
        <v>360</v>
      </c>
      <c r="K324" s="229">
        <v>130000</v>
      </c>
      <c r="L324" s="176"/>
      <c r="M324" s="176"/>
      <c r="N324" s="177"/>
      <c r="O324" s="178"/>
      <c r="P324" s="165"/>
    </row>
    <row r="325" spans="1:16" s="67" customFormat="1" x14ac:dyDescent="0.2">
      <c r="A325" s="146">
        <v>1</v>
      </c>
      <c r="B325" s="146"/>
      <c r="C325" s="146"/>
      <c r="D325" s="146"/>
      <c r="E325" s="146"/>
      <c r="F325" s="146" t="s">
        <v>148</v>
      </c>
      <c r="G325" s="146" t="s">
        <v>148</v>
      </c>
      <c r="H325" s="147" t="s">
        <v>357</v>
      </c>
      <c r="I325" s="147" t="s">
        <v>361</v>
      </c>
      <c r="J325" s="148" t="s">
        <v>362</v>
      </c>
      <c r="K325" s="149">
        <f>SUM(K326)</f>
        <v>10000</v>
      </c>
      <c r="L325" s="149">
        <f t="shared" ref="L325:M325" si="132">SUM(L326)</f>
        <v>10000</v>
      </c>
      <c r="M325" s="149">
        <f t="shared" si="132"/>
        <v>10000</v>
      </c>
      <c r="N325" s="150">
        <f>AVERAGE(L325/K325)*100</f>
        <v>100</v>
      </c>
      <c r="O325" s="151">
        <f>AVERAGE(M325/L325)*100</f>
        <v>100</v>
      </c>
      <c r="P325" s="143"/>
    </row>
    <row r="326" spans="1:16" s="67" customFormat="1" x14ac:dyDescent="0.2">
      <c r="A326" s="152"/>
      <c r="B326" s="152"/>
      <c r="C326" s="152"/>
      <c r="D326" s="152"/>
      <c r="E326" s="152"/>
      <c r="F326" s="152" t="s">
        <v>154</v>
      </c>
      <c r="G326" s="152" t="s">
        <v>154</v>
      </c>
      <c r="H326" s="153"/>
      <c r="I326" s="154">
        <v>35</v>
      </c>
      <c r="J326" s="158" t="s">
        <v>88</v>
      </c>
      <c r="K326" s="158">
        <f>SUM(K327)</f>
        <v>10000</v>
      </c>
      <c r="L326" s="223">
        <v>10000</v>
      </c>
      <c r="M326" s="223">
        <v>10000</v>
      </c>
      <c r="N326" s="156">
        <f>AVERAGE(L326/K326)*100</f>
        <v>100</v>
      </c>
      <c r="O326" s="157">
        <f>AVERAGE(M326/L326)*100</f>
        <v>100</v>
      </c>
      <c r="P326" s="143"/>
    </row>
    <row r="327" spans="1:16" s="67" customFormat="1" ht="25.5" x14ac:dyDescent="0.2">
      <c r="A327" s="152">
        <v>1</v>
      </c>
      <c r="B327" s="152"/>
      <c r="C327" s="152"/>
      <c r="D327" s="152"/>
      <c r="E327" s="152"/>
      <c r="F327" s="152" t="s">
        <v>154</v>
      </c>
      <c r="G327" s="152" t="s">
        <v>154</v>
      </c>
      <c r="H327" s="153"/>
      <c r="I327" s="187">
        <v>352</v>
      </c>
      <c r="J327" s="176" t="s">
        <v>360</v>
      </c>
      <c r="K327" s="229">
        <v>10000</v>
      </c>
      <c r="L327" s="176"/>
      <c r="M327" s="176"/>
      <c r="N327" s="177"/>
      <c r="O327" s="178"/>
      <c r="P327" s="143"/>
    </row>
    <row r="328" spans="1:16" s="67" customFormat="1" x14ac:dyDescent="0.2">
      <c r="A328" s="146">
        <v>1</v>
      </c>
      <c r="B328" s="146"/>
      <c r="C328" s="146"/>
      <c r="D328" s="146"/>
      <c r="E328" s="146"/>
      <c r="F328" s="146" t="s">
        <v>148</v>
      </c>
      <c r="G328" s="146" t="s">
        <v>148</v>
      </c>
      <c r="H328" s="147" t="s">
        <v>357</v>
      </c>
      <c r="I328" s="147" t="s">
        <v>363</v>
      </c>
      <c r="J328" s="148" t="s">
        <v>364</v>
      </c>
      <c r="K328" s="149">
        <f>SUM(K329)</f>
        <v>10000</v>
      </c>
      <c r="L328" s="149">
        <f t="shared" ref="L328:M328" si="133">SUM(L329)</f>
        <v>10000</v>
      </c>
      <c r="M328" s="149">
        <f t="shared" si="133"/>
        <v>10000</v>
      </c>
      <c r="N328" s="150">
        <f>AVERAGE(L328/K328)*100</f>
        <v>100</v>
      </c>
      <c r="O328" s="151">
        <f>AVERAGE(M328/L328)*100</f>
        <v>100</v>
      </c>
      <c r="P328" s="143"/>
    </row>
    <row r="329" spans="1:16" s="67" customFormat="1" x14ac:dyDescent="0.2">
      <c r="A329" s="152"/>
      <c r="B329" s="152"/>
      <c r="C329" s="152"/>
      <c r="D329" s="152"/>
      <c r="E329" s="152"/>
      <c r="F329" s="152" t="s">
        <v>154</v>
      </c>
      <c r="G329" s="152" t="s">
        <v>154</v>
      </c>
      <c r="H329" s="153"/>
      <c r="I329" s="154">
        <v>35</v>
      </c>
      <c r="J329" s="158" t="s">
        <v>88</v>
      </c>
      <c r="K329" s="158">
        <f>SUM(K330)</f>
        <v>10000</v>
      </c>
      <c r="L329" s="223">
        <v>10000</v>
      </c>
      <c r="M329" s="223">
        <v>10000</v>
      </c>
      <c r="N329" s="156">
        <f>AVERAGE(L329/K329)*100</f>
        <v>100</v>
      </c>
      <c r="O329" s="157">
        <f>AVERAGE(M329/L329)*100</f>
        <v>100</v>
      </c>
      <c r="P329" s="143"/>
    </row>
    <row r="330" spans="1:16" s="67" customFormat="1" ht="25.5" x14ac:dyDescent="0.2">
      <c r="A330" s="174">
        <v>1</v>
      </c>
      <c r="B330" s="152"/>
      <c r="C330" s="152"/>
      <c r="D330" s="152"/>
      <c r="E330" s="152"/>
      <c r="F330" s="152" t="s">
        <v>154</v>
      </c>
      <c r="G330" s="152" t="s">
        <v>154</v>
      </c>
      <c r="H330" s="153"/>
      <c r="I330" s="187">
        <v>352</v>
      </c>
      <c r="J330" s="176" t="s">
        <v>360</v>
      </c>
      <c r="K330" s="229">
        <v>10000</v>
      </c>
      <c r="L330" s="176"/>
      <c r="M330" s="176"/>
      <c r="N330" s="177"/>
      <c r="O330" s="178"/>
      <c r="P330" s="143"/>
    </row>
    <row r="331" spans="1:16" s="67" customFormat="1" x14ac:dyDescent="0.2">
      <c r="A331" s="146">
        <v>1</v>
      </c>
      <c r="B331" s="146"/>
      <c r="C331" s="146"/>
      <c r="D331" s="146"/>
      <c r="E331" s="146"/>
      <c r="F331" s="146"/>
      <c r="G331" s="146"/>
      <c r="H331" s="147" t="s">
        <v>357</v>
      </c>
      <c r="I331" s="147" t="s">
        <v>365</v>
      </c>
      <c r="J331" s="148" t="s">
        <v>366</v>
      </c>
      <c r="K331" s="149">
        <f>SUM(K332)</f>
        <v>320000</v>
      </c>
      <c r="L331" s="149">
        <f t="shared" ref="L331:M331" si="134">SUM(L332)</f>
        <v>320000</v>
      </c>
      <c r="M331" s="149">
        <f t="shared" si="134"/>
        <v>320000</v>
      </c>
      <c r="N331" s="150">
        <f>AVERAGE(L331/K331)*100</f>
        <v>100</v>
      </c>
      <c r="O331" s="151">
        <f>AVERAGE(M331/L331)*100</f>
        <v>100</v>
      </c>
      <c r="P331" s="143"/>
    </row>
    <row r="332" spans="1:16" s="67" customFormat="1" x14ac:dyDescent="0.2">
      <c r="A332" s="152"/>
      <c r="B332" s="152"/>
      <c r="C332" s="152"/>
      <c r="D332" s="152"/>
      <c r="E332" s="152"/>
      <c r="F332" s="152"/>
      <c r="G332" s="152"/>
      <c r="H332" s="153"/>
      <c r="I332" s="154">
        <v>35</v>
      </c>
      <c r="J332" s="158" t="s">
        <v>88</v>
      </c>
      <c r="K332" s="158">
        <f>SUM(K333)</f>
        <v>320000</v>
      </c>
      <c r="L332" s="223">
        <v>320000</v>
      </c>
      <c r="M332" s="223">
        <v>320000</v>
      </c>
      <c r="N332" s="156">
        <f>AVERAGE(L332/K332)*100</f>
        <v>100</v>
      </c>
      <c r="O332" s="157">
        <f>AVERAGE(M332/L332)*100</f>
        <v>100</v>
      </c>
      <c r="P332" s="143"/>
    </row>
    <row r="333" spans="1:16" s="67" customFormat="1" x14ac:dyDescent="0.2">
      <c r="A333" s="152">
        <v>1</v>
      </c>
      <c r="B333" s="152"/>
      <c r="C333" s="152"/>
      <c r="D333" s="152"/>
      <c r="E333" s="152"/>
      <c r="F333" s="152"/>
      <c r="G333" s="152"/>
      <c r="H333" s="153"/>
      <c r="I333" s="154">
        <v>351</v>
      </c>
      <c r="J333" s="158" t="s">
        <v>89</v>
      </c>
      <c r="K333" s="228">
        <v>320000</v>
      </c>
      <c r="L333" s="155"/>
      <c r="M333" s="155"/>
      <c r="N333" s="172"/>
      <c r="O333" s="160"/>
      <c r="P333" s="143"/>
    </row>
    <row r="334" spans="1:16" s="67" customFormat="1" x14ac:dyDescent="0.2">
      <c r="A334" s="146">
        <v>1</v>
      </c>
      <c r="B334" s="146"/>
      <c r="C334" s="146"/>
      <c r="D334" s="146"/>
      <c r="E334" s="146"/>
      <c r="F334" s="146"/>
      <c r="G334" s="146"/>
      <c r="H334" s="147" t="s">
        <v>357</v>
      </c>
      <c r="I334" s="147" t="s">
        <v>367</v>
      </c>
      <c r="J334" s="148" t="s">
        <v>368</v>
      </c>
      <c r="K334" s="149">
        <f>SUM(K335)</f>
        <v>50000</v>
      </c>
      <c r="L334" s="149">
        <f t="shared" ref="L334:M334" si="135">SUM(L335)</f>
        <v>50000</v>
      </c>
      <c r="M334" s="149">
        <f t="shared" si="135"/>
        <v>50000</v>
      </c>
      <c r="N334" s="150">
        <f>AVERAGE(L334/K334)*100</f>
        <v>100</v>
      </c>
      <c r="O334" s="151">
        <f>AVERAGE(M334/L334)*100</f>
        <v>100</v>
      </c>
      <c r="P334" s="143"/>
    </row>
    <row r="335" spans="1:16" s="67" customFormat="1" x14ac:dyDescent="0.2">
      <c r="A335" s="152"/>
      <c r="B335" s="152"/>
      <c r="C335" s="152"/>
      <c r="D335" s="152"/>
      <c r="E335" s="152"/>
      <c r="F335" s="152"/>
      <c r="G335" s="152"/>
      <c r="H335" s="153"/>
      <c r="I335" s="154">
        <v>42</v>
      </c>
      <c r="J335" s="158" t="s">
        <v>104</v>
      </c>
      <c r="K335" s="158">
        <f>SUM(K336)</f>
        <v>50000</v>
      </c>
      <c r="L335" s="223">
        <v>50000</v>
      </c>
      <c r="M335" s="223">
        <v>50000</v>
      </c>
      <c r="N335" s="156">
        <f>AVERAGE(L335/K335)*100</f>
        <v>100</v>
      </c>
      <c r="O335" s="157">
        <f>AVERAGE(M335/L335)*100</f>
        <v>100</v>
      </c>
      <c r="P335" s="143"/>
    </row>
    <row r="336" spans="1:16" s="67" customFormat="1" x14ac:dyDescent="0.2">
      <c r="A336" s="152">
        <v>1</v>
      </c>
      <c r="B336" s="152"/>
      <c r="C336" s="152"/>
      <c r="D336" s="152"/>
      <c r="E336" s="152"/>
      <c r="F336" s="152"/>
      <c r="G336" s="152"/>
      <c r="H336" s="153"/>
      <c r="I336" s="154">
        <v>421</v>
      </c>
      <c r="J336" s="158" t="s">
        <v>266</v>
      </c>
      <c r="K336" s="228">
        <v>50000</v>
      </c>
      <c r="L336" s="155"/>
      <c r="M336" s="155"/>
      <c r="N336" s="172"/>
      <c r="O336" s="160"/>
      <c r="P336" s="173"/>
    </row>
    <row r="337" spans="1:17" s="67" customFormat="1" x14ac:dyDescent="0.2">
      <c r="A337" s="206">
        <v>1</v>
      </c>
      <c r="B337" s="206"/>
      <c r="C337" s="206"/>
      <c r="D337" s="206"/>
      <c r="E337" s="206"/>
      <c r="F337" s="206"/>
      <c r="G337" s="206"/>
      <c r="H337" s="207"/>
      <c r="I337" s="207" t="s">
        <v>369</v>
      </c>
      <c r="J337" s="209" t="s">
        <v>370</v>
      </c>
      <c r="K337" s="210">
        <f>SUM(K338+K341+K344+K347)</f>
        <v>240000</v>
      </c>
      <c r="L337" s="210">
        <f t="shared" ref="L337:M337" si="136">SUM(L338+L341+L344+L347)</f>
        <v>240000</v>
      </c>
      <c r="M337" s="210">
        <f t="shared" si="136"/>
        <v>240000</v>
      </c>
      <c r="N337" s="204">
        <f t="shared" ref="N337:O337" si="137">AVERAGE(L337/K337)*100</f>
        <v>100</v>
      </c>
      <c r="O337" s="205">
        <f t="shared" si="137"/>
        <v>100</v>
      </c>
      <c r="P337" s="143"/>
    </row>
    <row r="338" spans="1:17" s="67" customFormat="1" x14ac:dyDescent="0.2">
      <c r="A338" s="146">
        <v>1</v>
      </c>
      <c r="B338" s="146"/>
      <c r="C338" s="146"/>
      <c r="D338" s="146"/>
      <c r="E338" s="146"/>
      <c r="F338" s="146"/>
      <c r="G338" s="146"/>
      <c r="H338" s="147" t="s">
        <v>371</v>
      </c>
      <c r="I338" s="147" t="s">
        <v>372</v>
      </c>
      <c r="J338" s="148" t="s">
        <v>373</v>
      </c>
      <c r="K338" s="149">
        <f>SUM(K339)</f>
        <v>20000</v>
      </c>
      <c r="L338" s="149">
        <f t="shared" ref="L338:M338" si="138">SUM(L339)</f>
        <v>20000</v>
      </c>
      <c r="M338" s="149">
        <f t="shared" si="138"/>
        <v>20000</v>
      </c>
      <c r="N338" s="150">
        <f>AVERAGE(L338/K338)*100</f>
        <v>100</v>
      </c>
      <c r="O338" s="151">
        <f>AVERAGE(M338/L338)*100</f>
        <v>100</v>
      </c>
      <c r="P338" s="143"/>
      <c r="Q338" s="237"/>
    </row>
    <row r="339" spans="1:17" s="67" customFormat="1" x14ac:dyDescent="0.2">
      <c r="A339" s="152"/>
      <c r="B339" s="152"/>
      <c r="C339" s="152"/>
      <c r="D339" s="152"/>
      <c r="E339" s="152"/>
      <c r="F339" s="152"/>
      <c r="G339" s="152"/>
      <c r="H339" s="153"/>
      <c r="I339" s="154">
        <v>32</v>
      </c>
      <c r="J339" s="158" t="s">
        <v>80</v>
      </c>
      <c r="K339" s="158">
        <f>SUM(K340)</f>
        <v>20000</v>
      </c>
      <c r="L339" s="223">
        <v>20000</v>
      </c>
      <c r="M339" s="223">
        <v>20000</v>
      </c>
      <c r="N339" s="156">
        <f>AVERAGE(L339/K339)*100</f>
        <v>100</v>
      </c>
      <c r="O339" s="157">
        <f>AVERAGE(M339/L339)*100</f>
        <v>100</v>
      </c>
      <c r="P339" s="143"/>
      <c r="Q339" s="237"/>
    </row>
    <row r="340" spans="1:17" s="67" customFormat="1" x14ac:dyDescent="0.2">
      <c r="A340" s="152">
        <v>1</v>
      </c>
      <c r="B340" s="152"/>
      <c r="C340" s="152"/>
      <c r="D340" s="152"/>
      <c r="E340" s="152"/>
      <c r="F340" s="152"/>
      <c r="G340" s="152"/>
      <c r="H340" s="153"/>
      <c r="I340" s="154">
        <v>323</v>
      </c>
      <c r="J340" s="158" t="s">
        <v>83</v>
      </c>
      <c r="K340" s="228">
        <v>20000</v>
      </c>
      <c r="L340" s="155"/>
      <c r="M340" s="155"/>
      <c r="N340" s="172"/>
      <c r="O340" s="160"/>
      <c r="P340" s="143"/>
      <c r="Q340" s="237"/>
    </row>
    <row r="341" spans="1:17" s="67" customFormat="1" x14ac:dyDescent="0.2">
      <c r="A341" s="146">
        <v>1</v>
      </c>
      <c r="B341" s="146"/>
      <c r="C341" s="146"/>
      <c r="D341" s="146"/>
      <c r="E341" s="146" t="s">
        <v>148</v>
      </c>
      <c r="F341" s="146" t="s">
        <v>148</v>
      </c>
      <c r="G341" s="146" t="s">
        <v>148</v>
      </c>
      <c r="H341" s="147" t="s">
        <v>371</v>
      </c>
      <c r="I341" s="147" t="s">
        <v>374</v>
      </c>
      <c r="J341" s="148" t="s">
        <v>375</v>
      </c>
      <c r="K341" s="149">
        <f>SUM(K342)</f>
        <v>70000</v>
      </c>
      <c r="L341" s="149">
        <f t="shared" ref="L341:M341" si="139">SUM(L342)</f>
        <v>70000</v>
      </c>
      <c r="M341" s="149">
        <f t="shared" si="139"/>
        <v>70000</v>
      </c>
      <c r="N341" s="150">
        <f>AVERAGE(L341/K341)*100</f>
        <v>100</v>
      </c>
      <c r="O341" s="151">
        <f>AVERAGE(M341/L341)*100</f>
        <v>100</v>
      </c>
      <c r="P341" s="143"/>
      <c r="Q341" s="237"/>
    </row>
    <row r="342" spans="1:17" s="67" customFormat="1" x14ac:dyDescent="0.2">
      <c r="A342" s="152"/>
      <c r="B342" s="152"/>
      <c r="C342" s="152"/>
      <c r="D342" s="152"/>
      <c r="E342" s="152" t="s">
        <v>154</v>
      </c>
      <c r="F342" s="152" t="s">
        <v>154</v>
      </c>
      <c r="G342" s="152" t="s">
        <v>154</v>
      </c>
      <c r="H342" s="153"/>
      <c r="I342" s="154">
        <v>32</v>
      </c>
      <c r="J342" s="158" t="s">
        <v>80</v>
      </c>
      <c r="K342" s="155">
        <f>SUM(K343)</f>
        <v>70000</v>
      </c>
      <c r="L342" s="228">
        <v>70000</v>
      </c>
      <c r="M342" s="228">
        <v>70000</v>
      </c>
      <c r="N342" s="156">
        <f>AVERAGE(L342/K342)*100</f>
        <v>100</v>
      </c>
      <c r="O342" s="157">
        <f>AVERAGE(M342/L342)*100</f>
        <v>100</v>
      </c>
      <c r="P342" s="143"/>
      <c r="Q342" s="237"/>
    </row>
    <row r="343" spans="1:17" s="67" customFormat="1" x14ac:dyDescent="0.2">
      <c r="A343" s="152">
        <v>1</v>
      </c>
      <c r="B343" s="152"/>
      <c r="C343" s="152"/>
      <c r="D343" s="152"/>
      <c r="E343" s="152" t="s">
        <v>154</v>
      </c>
      <c r="F343" s="152" t="s">
        <v>154</v>
      </c>
      <c r="G343" s="152" t="s">
        <v>154</v>
      </c>
      <c r="H343" s="153"/>
      <c r="I343" s="154">
        <v>323</v>
      </c>
      <c r="J343" s="158" t="s">
        <v>83</v>
      </c>
      <c r="K343" s="228">
        <v>70000</v>
      </c>
      <c r="L343" s="155"/>
      <c r="M343" s="155"/>
      <c r="N343" s="172"/>
      <c r="O343" s="160"/>
      <c r="P343" s="143"/>
      <c r="Q343" s="237"/>
    </row>
    <row r="344" spans="1:17" s="72" customFormat="1" ht="27.75" customHeight="1" x14ac:dyDescent="0.2">
      <c r="A344" s="169">
        <v>1</v>
      </c>
      <c r="B344" s="169"/>
      <c r="C344" s="169"/>
      <c r="D344" s="169"/>
      <c r="E344" s="169"/>
      <c r="F344" s="169"/>
      <c r="G344" s="169"/>
      <c r="H344" s="170" t="s">
        <v>371</v>
      </c>
      <c r="I344" s="170" t="s">
        <v>620</v>
      </c>
      <c r="J344" s="171" t="s">
        <v>621</v>
      </c>
      <c r="K344" s="180">
        <f>SUM(K345)</f>
        <v>120000</v>
      </c>
      <c r="L344" s="180">
        <f t="shared" ref="L344:M344" si="140">SUM(L345)</f>
        <v>120000</v>
      </c>
      <c r="M344" s="180">
        <f t="shared" si="140"/>
        <v>120000</v>
      </c>
      <c r="N344" s="181">
        <f>AVERAGE(L344/K344)*100</f>
        <v>100</v>
      </c>
      <c r="O344" s="182">
        <f>AVERAGE(M344/L344)*100</f>
        <v>100</v>
      </c>
      <c r="P344" s="165"/>
      <c r="Q344" s="243"/>
    </row>
    <row r="345" spans="1:17" s="67" customFormat="1" x14ac:dyDescent="0.2">
      <c r="A345" s="152"/>
      <c r="B345" s="152"/>
      <c r="C345" s="152"/>
      <c r="D345" s="152"/>
      <c r="E345" s="152"/>
      <c r="F345" s="152"/>
      <c r="G345" s="152"/>
      <c r="H345" s="153"/>
      <c r="I345" s="154">
        <v>35</v>
      </c>
      <c r="J345" s="158" t="s">
        <v>88</v>
      </c>
      <c r="K345" s="158">
        <f>SUM(K346)</f>
        <v>120000</v>
      </c>
      <c r="L345" s="223">
        <v>120000</v>
      </c>
      <c r="M345" s="223">
        <v>120000</v>
      </c>
      <c r="N345" s="156">
        <f>AVERAGE(L345/K345)*100</f>
        <v>100</v>
      </c>
      <c r="O345" s="157">
        <f>AVERAGE(M345/L345)*100</f>
        <v>100</v>
      </c>
      <c r="P345" s="143"/>
      <c r="Q345" s="237"/>
    </row>
    <row r="346" spans="1:17" s="67" customFormat="1" ht="25.5" x14ac:dyDescent="0.2">
      <c r="A346" s="174">
        <v>1</v>
      </c>
      <c r="B346" s="152"/>
      <c r="C346" s="152"/>
      <c r="D346" s="152"/>
      <c r="E346" s="152"/>
      <c r="F346" s="152"/>
      <c r="G346" s="152"/>
      <c r="H346" s="153"/>
      <c r="I346" s="187">
        <v>352</v>
      </c>
      <c r="J346" s="176" t="s">
        <v>360</v>
      </c>
      <c r="K346" s="229">
        <v>120000</v>
      </c>
      <c r="L346" s="176"/>
      <c r="M346" s="176"/>
      <c r="N346" s="177"/>
      <c r="O346" s="178"/>
      <c r="P346" s="143"/>
      <c r="Q346" s="237"/>
    </row>
    <row r="347" spans="1:17" s="67" customFormat="1" ht="12.75" customHeight="1" x14ac:dyDescent="0.2">
      <c r="A347" s="146">
        <v>1</v>
      </c>
      <c r="B347" s="146"/>
      <c r="C347" s="146"/>
      <c r="D347" s="146"/>
      <c r="E347" s="146"/>
      <c r="F347" s="146"/>
      <c r="G347" s="146"/>
      <c r="H347" s="147" t="s">
        <v>371</v>
      </c>
      <c r="I347" s="147" t="s">
        <v>622</v>
      </c>
      <c r="J347" s="148" t="s">
        <v>623</v>
      </c>
      <c r="K347" s="149">
        <f>SUM(K348)</f>
        <v>30000</v>
      </c>
      <c r="L347" s="149">
        <f t="shared" ref="L347:M347" si="141">SUM(L348)</f>
        <v>30000</v>
      </c>
      <c r="M347" s="149">
        <f t="shared" si="141"/>
        <v>30000</v>
      </c>
      <c r="N347" s="150">
        <f>AVERAGE(L347/K347)*100</f>
        <v>100</v>
      </c>
      <c r="O347" s="151">
        <f>AVERAGE(M347/L347)*100</f>
        <v>100</v>
      </c>
      <c r="P347" s="143"/>
      <c r="Q347" s="237"/>
    </row>
    <row r="348" spans="1:17" s="67" customFormat="1" x14ac:dyDescent="0.2">
      <c r="A348" s="152"/>
      <c r="B348" s="152"/>
      <c r="C348" s="152"/>
      <c r="D348" s="152"/>
      <c r="E348" s="152"/>
      <c r="F348" s="152"/>
      <c r="G348" s="152"/>
      <c r="H348" s="153"/>
      <c r="I348" s="154">
        <v>35</v>
      </c>
      <c r="J348" s="158" t="s">
        <v>88</v>
      </c>
      <c r="K348" s="158">
        <f>SUM(K349)</f>
        <v>30000</v>
      </c>
      <c r="L348" s="223">
        <v>30000</v>
      </c>
      <c r="M348" s="223">
        <v>30000</v>
      </c>
      <c r="N348" s="156">
        <f>AVERAGE(L348/K348)*100</f>
        <v>100</v>
      </c>
      <c r="O348" s="157">
        <f>AVERAGE(M348/L348)*100</f>
        <v>100</v>
      </c>
      <c r="P348" s="143"/>
      <c r="Q348" s="237"/>
    </row>
    <row r="349" spans="1:17" s="67" customFormat="1" ht="25.5" x14ac:dyDescent="0.2">
      <c r="A349" s="174">
        <v>1</v>
      </c>
      <c r="B349" s="152"/>
      <c r="C349" s="152"/>
      <c r="D349" s="152"/>
      <c r="E349" s="152"/>
      <c r="F349" s="152"/>
      <c r="G349" s="152"/>
      <c r="H349" s="153"/>
      <c r="I349" s="187">
        <v>352</v>
      </c>
      <c r="J349" s="176" t="s">
        <v>360</v>
      </c>
      <c r="K349" s="229">
        <v>30000</v>
      </c>
      <c r="L349" s="176"/>
      <c r="M349" s="176"/>
      <c r="N349" s="177"/>
      <c r="O349" s="178"/>
      <c r="P349" s="143"/>
      <c r="Q349" s="237"/>
    </row>
    <row r="350" spans="1:17" s="67" customFormat="1" x14ac:dyDescent="0.2">
      <c r="A350" s="162"/>
      <c r="B350" s="162"/>
      <c r="C350" s="162"/>
      <c r="D350" s="162"/>
      <c r="E350" s="162"/>
      <c r="F350" s="162"/>
      <c r="G350" s="162"/>
      <c r="H350" s="163"/>
      <c r="I350" s="211" t="s">
        <v>376</v>
      </c>
      <c r="J350" s="164"/>
      <c r="K350" s="164">
        <f>SUM(K353+K376+K380+K395)</f>
        <v>1695000</v>
      </c>
      <c r="L350" s="164">
        <f>SUM(L353+L376+L380+L395)</f>
        <v>1695000</v>
      </c>
      <c r="M350" s="164">
        <f>SUM(M353+M376+M380+M395)</f>
        <v>1696000</v>
      </c>
      <c r="N350" s="212">
        <f>AVERAGE(L350/K350)*100</f>
        <v>100</v>
      </c>
      <c r="O350" s="213">
        <f>AVERAGE(M350/L350)*100</f>
        <v>100.0589970501475</v>
      </c>
      <c r="P350" s="143"/>
    </row>
    <row r="351" spans="1:17" s="67" customFormat="1" x14ac:dyDescent="0.2">
      <c r="A351" s="162"/>
      <c r="B351" s="162"/>
      <c r="C351" s="162"/>
      <c r="D351" s="162"/>
      <c r="E351" s="162"/>
      <c r="F351" s="162"/>
      <c r="G351" s="162"/>
      <c r="H351" s="163" t="s">
        <v>257</v>
      </c>
      <c r="I351" s="211" t="s">
        <v>258</v>
      </c>
      <c r="J351" s="164"/>
      <c r="K351" s="164">
        <f>SUM(K354+K357+K362+K365+K368)</f>
        <v>515000</v>
      </c>
      <c r="L351" s="164">
        <f t="shared" ref="L351:M351" si="142">SUM(L354+L357+L362+L365+L368)</f>
        <v>515000</v>
      </c>
      <c r="M351" s="164">
        <f t="shared" si="142"/>
        <v>515000</v>
      </c>
      <c r="N351" s="212">
        <f t="shared" ref="N351:O355" si="143">AVERAGE(L351/K351)*100</f>
        <v>100</v>
      </c>
      <c r="O351" s="213">
        <f t="shared" si="143"/>
        <v>100</v>
      </c>
      <c r="P351" s="143"/>
    </row>
    <row r="352" spans="1:17" s="67" customFormat="1" x14ac:dyDescent="0.2">
      <c r="A352" s="162"/>
      <c r="B352" s="162"/>
      <c r="C352" s="162"/>
      <c r="D352" s="162"/>
      <c r="E352" s="162"/>
      <c r="F352" s="162"/>
      <c r="G352" s="162"/>
      <c r="H352" s="163" t="s">
        <v>146</v>
      </c>
      <c r="I352" s="211" t="s">
        <v>147</v>
      </c>
      <c r="J352" s="164"/>
      <c r="K352" s="164">
        <f>SUM(K371+K377+K381+K396+K399+K402+K405+K408)</f>
        <v>1180000</v>
      </c>
      <c r="L352" s="164">
        <f>SUM(L371+L377+L381+L396+L399+L402+L405+L408)</f>
        <v>1180000</v>
      </c>
      <c r="M352" s="164">
        <f>SUM(M371+M377+M381+M396+M399+M402+M405+M408)</f>
        <v>1181000</v>
      </c>
      <c r="N352" s="212">
        <f t="shared" si="143"/>
        <v>100</v>
      </c>
      <c r="O352" s="213">
        <f t="shared" si="143"/>
        <v>100.08474576271186</v>
      </c>
      <c r="P352" s="143"/>
    </row>
    <row r="353" spans="1:16" s="67" customFormat="1" x14ac:dyDescent="0.2">
      <c r="A353" s="206">
        <v>1</v>
      </c>
      <c r="B353" s="206"/>
      <c r="C353" s="206"/>
      <c r="D353" s="206"/>
      <c r="E353" s="206" t="s">
        <v>148</v>
      </c>
      <c r="F353" s="206" t="s">
        <v>148</v>
      </c>
      <c r="G353" s="206" t="s">
        <v>148</v>
      </c>
      <c r="H353" s="207"/>
      <c r="I353" s="207" t="s">
        <v>377</v>
      </c>
      <c r="J353" s="209" t="s">
        <v>378</v>
      </c>
      <c r="K353" s="210">
        <f>SUM(K354+K357+K362+K365+K368+K371)</f>
        <v>815000</v>
      </c>
      <c r="L353" s="210">
        <f t="shared" ref="L353:M353" si="144">SUM(L354+L357+L362+L365+L368+L371)</f>
        <v>815000</v>
      </c>
      <c r="M353" s="210">
        <f t="shared" si="144"/>
        <v>815000</v>
      </c>
      <c r="N353" s="204">
        <f t="shared" si="143"/>
        <v>100</v>
      </c>
      <c r="O353" s="205">
        <f t="shared" si="143"/>
        <v>100</v>
      </c>
      <c r="P353" s="143"/>
    </row>
    <row r="354" spans="1:16" s="67" customFormat="1" x14ac:dyDescent="0.2">
      <c r="A354" s="146">
        <v>1</v>
      </c>
      <c r="B354" s="146"/>
      <c r="C354" s="146"/>
      <c r="D354" s="146"/>
      <c r="E354" s="146" t="s">
        <v>148</v>
      </c>
      <c r="F354" s="146" t="s">
        <v>148</v>
      </c>
      <c r="G354" s="146" t="s">
        <v>148</v>
      </c>
      <c r="H354" s="147" t="s">
        <v>379</v>
      </c>
      <c r="I354" s="147" t="s">
        <v>380</v>
      </c>
      <c r="J354" s="148" t="s">
        <v>381</v>
      </c>
      <c r="K354" s="149">
        <f>SUM(K355)</f>
        <v>130000</v>
      </c>
      <c r="L354" s="149">
        <f t="shared" ref="L354:M354" si="145">SUM(L355)</f>
        <v>130000</v>
      </c>
      <c r="M354" s="149">
        <f t="shared" si="145"/>
        <v>130000</v>
      </c>
      <c r="N354" s="150">
        <f t="shared" si="143"/>
        <v>100</v>
      </c>
      <c r="O354" s="151">
        <f t="shared" si="143"/>
        <v>100</v>
      </c>
      <c r="P354" s="143"/>
    </row>
    <row r="355" spans="1:16" s="67" customFormat="1" x14ac:dyDescent="0.2">
      <c r="A355" s="152"/>
      <c r="B355" s="152"/>
      <c r="C355" s="152"/>
      <c r="D355" s="152"/>
      <c r="E355" s="152" t="s">
        <v>154</v>
      </c>
      <c r="F355" s="152" t="s">
        <v>154</v>
      </c>
      <c r="G355" s="152" t="s">
        <v>154</v>
      </c>
      <c r="H355" s="153"/>
      <c r="I355" s="154">
        <v>38</v>
      </c>
      <c r="J355" s="158" t="s">
        <v>162</v>
      </c>
      <c r="K355" s="158">
        <f>SUM(K356)</f>
        <v>130000</v>
      </c>
      <c r="L355" s="223">
        <v>130000</v>
      </c>
      <c r="M355" s="223">
        <v>130000</v>
      </c>
      <c r="N355" s="156">
        <f t="shared" si="143"/>
        <v>100</v>
      </c>
      <c r="O355" s="157">
        <f t="shared" si="143"/>
        <v>100</v>
      </c>
      <c r="P355" s="143"/>
    </row>
    <row r="356" spans="1:16" s="67" customFormat="1" x14ac:dyDescent="0.2">
      <c r="A356" s="152">
        <v>1</v>
      </c>
      <c r="B356" s="152"/>
      <c r="C356" s="152"/>
      <c r="D356" s="152"/>
      <c r="E356" s="152" t="s">
        <v>154</v>
      </c>
      <c r="F356" s="152" t="s">
        <v>154</v>
      </c>
      <c r="G356" s="152" t="s">
        <v>154</v>
      </c>
      <c r="H356" s="153"/>
      <c r="I356" s="154">
        <v>381</v>
      </c>
      <c r="J356" s="158" t="s">
        <v>97</v>
      </c>
      <c r="K356" s="228">
        <v>130000</v>
      </c>
      <c r="L356" s="155"/>
      <c r="M356" s="155"/>
      <c r="N356" s="172"/>
      <c r="O356" s="160"/>
      <c r="P356" s="143"/>
    </row>
    <row r="357" spans="1:16" s="67" customFormat="1" x14ac:dyDescent="0.2">
      <c r="A357" s="146">
        <v>1</v>
      </c>
      <c r="B357" s="146"/>
      <c r="C357" s="146"/>
      <c r="D357" s="146"/>
      <c r="E357" s="146" t="s">
        <v>148</v>
      </c>
      <c r="F357" s="146" t="s">
        <v>148</v>
      </c>
      <c r="G357" s="146" t="s">
        <v>148</v>
      </c>
      <c r="H357" s="147" t="s">
        <v>379</v>
      </c>
      <c r="I357" s="147" t="s">
        <v>382</v>
      </c>
      <c r="J357" s="148" t="s">
        <v>383</v>
      </c>
      <c r="K357" s="149">
        <f>SUM(K358+K360)</f>
        <v>255000</v>
      </c>
      <c r="L357" s="149">
        <f t="shared" ref="L357:M357" si="146">SUM(L358+L360)</f>
        <v>255000</v>
      </c>
      <c r="M357" s="149">
        <f t="shared" si="146"/>
        <v>255000</v>
      </c>
      <c r="N357" s="150">
        <f>AVERAGE(L357/K357)*100</f>
        <v>100</v>
      </c>
      <c r="O357" s="151">
        <f>AVERAGE(M357/L357)*100</f>
        <v>100</v>
      </c>
      <c r="P357" s="143"/>
    </row>
    <row r="358" spans="1:16" s="67" customFormat="1" x14ac:dyDescent="0.2">
      <c r="A358" s="166"/>
      <c r="B358" s="166"/>
      <c r="C358" s="166"/>
      <c r="D358" s="166"/>
      <c r="E358" s="166"/>
      <c r="F358" s="166"/>
      <c r="G358" s="166"/>
      <c r="H358" s="153"/>
      <c r="I358" s="154">
        <v>35</v>
      </c>
      <c r="J358" s="158" t="s">
        <v>88</v>
      </c>
      <c r="K358" s="158">
        <f>SUM(K359)</f>
        <v>200000</v>
      </c>
      <c r="L358" s="223">
        <v>200000</v>
      </c>
      <c r="M358" s="223">
        <v>200000</v>
      </c>
      <c r="N358" s="156">
        <f>AVERAGE(L358/K358)*100</f>
        <v>100</v>
      </c>
      <c r="O358" s="157">
        <f>AVERAGE(M358/L358)*100</f>
        <v>100</v>
      </c>
      <c r="P358" s="143"/>
    </row>
    <row r="359" spans="1:16" s="67" customFormat="1" x14ac:dyDescent="0.2">
      <c r="A359" s="166">
        <v>1</v>
      </c>
      <c r="B359" s="166"/>
      <c r="C359" s="166"/>
      <c r="D359" s="166"/>
      <c r="E359" s="166"/>
      <c r="F359" s="166"/>
      <c r="G359" s="166"/>
      <c r="H359" s="153"/>
      <c r="I359" s="154">
        <v>351</v>
      </c>
      <c r="J359" s="158" t="s">
        <v>89</v>
      </c>
      <c r="K359" s="228">
        <v>200000</v>
      </c>
      <c r="L359" s="155"/>
      <c r="M359" s="155"/>
      <c r="N359" s="172"/>
      <c r="O359" s="160"/>
      <c r="P359" s="143"/>
    </row>
    <row r="360" spans="1:16" s="67" customFormat="1" x14ac:dyDescent="0.2">
      <c r="A360" s="152"/>
      <c r="B360" s="152"/>
      <c r="C360" s="152"/>
      <c r="D360" s="152"/>
      <c r="E360" s="152" t="s">
        <v>154</v>
      </c>
      <c r="F360" s="152" t="s">
        <v>154</v>
      </c>
      <c r="G360" s="152" t="s">
        <v>154</v>
      </c>
      <c r="H360" s="153"/>
      <c r="I360" s="154">
        <v>38</v>
      </c>
      <c r="J360" s="158" t="s">
        <v>162</v>
      </c>
      <c r="K360" s="158">
        <f>SUM(K361)</f>
        <v>55000</v>
      </c>
      <c r="L360" s="223">
        <v>55000</v>
      </c>
      <c r="M360" s="223">
        <v>55000</v>
      </c>
      <c r="N360" s="156">
        <f>AVERAGE(L360/K360)*100</f>
        <v>100</v>
      </c>
      <c r="O360" s="157">
        <f>AVERAGE(M360/L360)*100</f>
        <v>100</v>
      </c>
      <c r="P360" s="143"/>
    </row>
    <row r="361" spans="1:16" s="67" customFormat="1" x14ac:dyDescent="0.2">
      <c r="A361" s="152">
        <v>1</v>
      </c>
      <c r="B361" s="152"/>
      <c r="C361" s="152"/>
      <c r="D361" s="152"/>
      <c r="E361" s="152" t="s">
        <v>154</v>
      </c>
      <c r="F361" s="152" t="s">
        <v>154</v>
      </c>
      <c r="G361" s="152" t="s">
        <v>154</v>
      </c>
      <c r="H361" s="153"/>
      <c r="I361" s="154">
        <v>381</v>
      </c>
      <c r="J361" s="158" t="s">
        <v>97</v>
      </c>
      <c r="K361" s="228">
        <v>55000</v>
      </c>
      <c r="L361" s="155"/>
      <c r="M361" s="155"/>
      <c r="N361" s="172"/>
      <c r="O361" s="160"/>
      <c r="P361" s="143"/>
    </row>
    <row r="362" spans="1:16" s="67" customFormat="1" x14ac:dyDescent="0.2">
      <c r="A362" s="146">
        <v>1</v>
      </c>
      <c r="B362" s="146"/>
      <c r="C362" s="146"/>
      <c r="D362" s="146"/>
      <c r="E362" s="146" t="s">
        <v>148</v>
      </c>
      <c r="F362" s="146" t="s">
        <v>148</v>
      </c>
      <c r="G362" s="146" t="s">
        <v>148</v>
      </c>
      <c r="H362" s="147" t="s">
        <v>379</v>
      </c>
      <c r="I362" s="147" t="s">
        <v>384</v>
      </c>
      <c r="J362" s="148" t="s">
        <v>385</v>
      </c>
      <c r="K362" s="149">
        <f>SUM(K363)</f>
        <v>60000</v>
      </c>
      <c r="L362" s="149">
        <f t="shared" ref="L362:M362" si="147">SUM(L363)</f>
        <v>60000</v>
      </c>
      <c r="M362" s="149">
        <f t="shared" si="147"/>
        <v>60000</v>
      </c>
      <c r="N362" s="150">
        <f>AVERAGE(L362/K362)*100</f>
        <v>100</v>
      </c>
      <c r="O362" s="151">
        <f>AVERAGE(M362/L362)*100</f>
        <v>100</v>
      </c>
      <c r="P362" s="143"/>
    </row>
    <row r="363" spans="1:16" s="67" customFormat="1" x14ac:dyDescent="0.2">
      <c r="A363" s="152"/>
      <c r="B363" s="152"/>
      <c r="C363" s="152"/>
      <c r="D363" s="152"/>
      <c r="E363" s="152" t="s">
        <v>154</v>
      </c>
      <c r="F363" s="152" t="s">
        <v>154</v>
      </c>
      <c r="G363" s="152" t="s">
        <v>154</v>
      </c>
      <c r="H363" s="153"/>
      <c r="I363" s="154">
        <v>38</v>
      </c>
      <c r="J363" s="158" t="s">
        <v>162</v>
      </c>
      <c r="K363" s="158">
        <f>SUM(K364)</f>
        <v>60000</v>
      </c>
      <c r="L363" s="223">
        <v>60000</v>
      </c>
      <c r="M363" s="223">
        <v>60000</v>
      </c>
      <c r="N363" s="156">
        <f>AVERAGE(L363/K363)*100</f>
        <v>100</v>
      </c>
      <c r="O363" s="157">
        <f>AVERAGE(M363/L363)*100</f>
        <v>100</v>
      </c>
      <c r="P363" s="143"/>
    </row>
    <row r="364" spans="1:16" s="67" customFormat="1" x14ac:dyDescent="0.2">
      <c r="A364" s="152">
        <v>1</v>
      </c>
      <c r="B364" s="152"/>
      <c r="C364" s="152"/>
      <c r="D364" s="152"/>
      <c r="E364" s="152" t="s">
        <v>154</v>
      </c>
      <c r="F364" s="152" t="s">
        <v>154</v>
      </c>
      <c r="G364" s="152" t="s">
        <v>154</v>
      </c>
      <c r="H364" s="153"/>
      <c r="I364" s="154">
        <v>381</v>
      </c>
      <c r="J364" s="158" t="s">
        <v>97</v>
      </c>
      <c r="K364" s="228">
        <v>60000</v>
      </c>
      <c r="L364" s="155"/>
      <c r="M364" s="155"/>
      <c r="N364" s="172"/>
      <c r="O364" s="160"/>
      <c r="P364" s="143"/>
    </row>
    <row r="365" spans="1:16" s="67" customFormat="1" x14ac:dyDescent="0.2">
      <c r="A365" s="146">
        <v>1</v>
      </c>
      <c r="B365" s="146"/>
      <c r="C365" s="146"/>
      <c r="D365" s="146"/>
      <c r="E365" s="146" t="s">
        <v>148</v>
      </c>
      <c r="F365" s="146" t="s">
        <v>148</v>
      </c>
      <c r="G365" s="146" t="s">
        <v>148</v>
      </c>
      <c r="H365" s="147" t="s">
        <v>379</v>
      </c>
      <c r="I365" s="147" t="s">
        <v>386</v>
      </c>
      <c r="J365" s="148" t="s">
        <v>387</v>
      </c>
      <c r="K365" s="149">
        <f>SUM(K366)</f>
        <v>40000</v>
      </c>
      <c r="L365" s="149">
        <f t="shared" ref="L365:M365" si="148">SUM(L366)</f>
        <v>40000</v>
      </c>
      <c r="M365" s="149">
        <f t="shared" si="148"/>
        <v>40000</v>
      </c>
      <c r="N365" s="150">
        <f>AVERAGE(L365/K365)*100</f>
        <v>100</v>
      </c>
      <c r="O365" s="151">
        <f>AVERAGE(M365/L365)*100</f>
        <v>100</v>
      </c>
      <c r="P365" s="143"/>
    </row>
    <row r="366" spans="1:16" s="67" customFormat="1" x14ac:dyDescent="0.2">
      <c r="A366" s="152"/>
      <c r="B366" s="152"/>
      <c r="C366" s="152"/>
      <c r="D366" s="152"/>
      <c r="E366" s="152" t="s">
        <v>154</v>
      </c>
      <c r="F366" s="152" t="s">
        <v>154</v>
      </c>
      <c r="G366" s="152" t="s">
        <v>154</v>
      </c>
      <c r="H366" s="153"/>
      <c r="I366" s="154">
        <v>38</v>
      </c>
      <c r="J366" s="158" t="s">
        <v>162</v>
      </c>
      <c r="K366" s="158">
        <f>SUM(K367)</f>
        <v>40000</v>
      </c>
      <c r="L366" s="223">
        <v>40000</v>
      </c>
      <c r="M366" s="223">
        <v>40000</v>
      </c>
      <c r="N366" s="156">
        <f>AVERAGE(L366/K366)*100</f>
        <v>100</v>
      </c>
      <c r="O366" s="157">
        <f>AVERAGE(M366/L366)*100</f>
        <v>100</v>
      </c>
      <c r="P366" s="143"/>
    </row>
    <row r="367" spans="1:16" s="67" customFormat="1" x14ac:dyDescent="0.2">
      <c r="A367" s="152">
        <v>1</v>
      </c>
      <c r="B367" s="152"/>
      <c r="C367" s="152"/>
      <c r="D367" s="152"/>
      <c r="E367" s="152" t="s">
        <v>154</v>
      </c>
      <c r="F367" s="152" t="s">
        <v>154</v>
      </c>
      <c r="G367" s="152" t="s">
        <v>154</v>
      </c>
      <c r="H367" s="153"/>
      <c r="I367" s="154">
        <v>381</v>
      </c>
      <c r="J367" s="158" t="s">
        <v>97</v>
      </c>
      <c r="K367" s="228">
        <v>40000</v>
      </c>
      <c r="L367" s="155"/>
      <c r="M367" s="155"/>
      <c r="N367" s="172"/>
      <c r="O367" s="160"/>
      <c r="P367" s="143"/>
    </row>
    <row r="368" spans="1:16" s="67" customFormat="1" x14ac:dyDescent="0.2">
      <c r="A368" s="146">
        <v>1</v>
      </c>
      <c r="B368" s="146"/>
      <c r="C368" s="146"/>
      <c r="D368" s="146"/>
      <c r="E368" s="146" t="s">
        <v>148</v>
      </c>
      <c r="F368" s="146" t="s">
        <v>148</v>
      </c>
      <c r="G368" s="146" t="s">
        <v>148</v>
      </c>
      <c r="H368" s="147" t="s">
        <v>379</v>
      </c>
      <c r="I368" s="147" t="s">
        <v>388</v>
      </c>
      <c r="J368" s="148" t="s">
        <v>389</v>
      </c>
      <c r="K368" s="149">
        <f>SUM(K369)</f>
        <v>30000</v>
      </c>
      <c r="L368" s="149">
        <f t="shared" ref="L368:M368" si="149">SUM(L369)</f>
        <v>30000</v>
      </c>
      <c r="M368" s="149">
        <f t="shared" si="149"/>
        <v>30000</v>
      </c>
      <c r="N368" s="150">
        <f>AVERAGE(L368/K368)*100</f>
        <v>100</v>
      </c>
      <c r="O368" s="151">
        <f>AVERAGE(M368/L368)*100</f>
        <v>100</v>
      </c>
      <c r="P368" s="143"/>
    </row>
    <row r="369" spans="1:16" s="67" customFormat="1" x14ac:dyDescent="0.2">
      <c r="A369" s="152"/>
      <c r="B369" s="152"/>
      <c r="C369" s="152"/>
      <c r="D369" s="152"/>
      <c r="E369" s="152" t="s">
        <v>154</v>
      </c>
      <c r="F369" s="152" t="s">
        <v>154</v>
      </c>
      <c r="G369" s="152" t="s">
        <v>154</v>
      </c>
      <c r="H369" s="153"/>
      <c r="I369" s="154">
        <v>38</v>
      </c>
      <c r="J369" s="158" t="s">
        <v>162</v>
      </c>
      <c r="K369" s="158">
        <f>SUM(K370)</f>
        <v>30000</v>
      </c>
      <c r="L369" s="223">
        <v>30000</v>
      </c>
      <c r="M369" s="223">
        <v>30000</v>
      </c>
      <c r="N369" s="156">
        <f>AVERAGE(L369/K369)*100</f>
        <v>100</v>
      </c>
      <c r="O369" s="157">
        <f>AVERAGE(M369/L369)*100</f>
        <v>100</v>
      </c>
      <c r="P369" s="143"/>
    </row>
    <row r="370" spans="1:16" s="67" customFormat="1" x14ac:dyDescent="0.2">
      <c r="A370" s="152">
        <v>1</v>
      </c>
      <c r="B370" s="152"/>
      <c r="C370" s="152"/>
      <c r="D370" s="152"/>
      <c r="E370" s="152" t="s">
        <v>154</v>
      </c>
      <c r="F370" s="152" t="s">
        <v>154</v>
      </c>
      <c r="G370" s="152" t="s">
        <v>154</v>
      </c>
      <c r="H370" s="153"/>
      <c r="I370" s="154">
        <v>381</v>
      </c>
      <c r="J370" s="158" t="s">
        <v>97</v>
      </c>
      <c r="K370" s="228">
        <v>30000</v>
      </c>
      <c r="L370" s="155"/>
      <c r="M370" s="155"/>
      <c r="N370" s="172"/>
      <c r="O370" s="160"/>
      <c r="P370" s="143"/>
    </row>
    <row r="371" spans="1:16" s="67" customFormat="1" x14ac:dyDescent="0.2">
      <c r="A371" s="146">
        <v>1</v>
      </c>
      <c r="B371" s="146"/>
      <c r="C371" s="146"/>
      <c r="D371" s="146"/>
      <c r="E371" s="146" t="s">
        <v>148</v>
      </c>
      <c r="F371" s="146" t="s">
        <v>148</v>
      </c>
      <c r="G371" s="146" t="s">
        <v>148</v>
      </c>
      <c r="H371" s="147" t="s">
        <v>390</v>
      </c>
      <c r="I371" s="147" t="s">
        <v>391</v>
      </c>
      <c r="J371" s="148" t="s">
        <v>392</v>
      </c>
      <c r="K371" s="149">
        <f t="shared" ref="K371:M371" si="150">SUM(K372+K374)</f>
        <v>300000</v>
      </c>
      <c r="L371" s="149">
        <f t="shared" si="150"/>
        <v>300000</v>
      </c>
      <c r="M371" s="149">
        <f t="shared" si="150"/>
        <v>300000</v>
      </c>
      <c r="N371" s="150">
        <f>AVERAGE(L371/K371)*100</f>
        <v>100</v>
      </c>
      <c r="O371" s="151">
        <f>AVERAGE(M371/L371)*100</f>
        <v>100</v>
      </c>
      <c r="P371" s="143"/>
    </row>
    <row r="372" spans="1:16" s="67" customFormat="1" x14ac:dyDescent="0.2">
      <c r="A372" s="166"/>
      <c r="B372" s="166"/>
      <c r="C372" s="166"/>
      <c r="D372" s="166"/>
      <c r="E372" s="166"/>
      <c r="F372" s="166"/>
      <c r="G372" s="166"/>
      <c r="H372" s="153"/>
      <c r="I372" s="153" t="s">
        <v>393</v>
      </c>
      <c r="J372" s="158" t="s">
        <v>80</v>
      </c>
      <c r="K372" s="158">
        <f t="shared" ref="K372" si="151">SUM(K373)</f>
        <v>100000</v>
      </c>
      <c r="L372" s="223">
        <v>100000</v>
      </c>
      <c r="M372" s="223">
        <v>100000</v>
      </c>
      <c r="N372" s="156">
        <f>AVERAGE(L372/K372)*100</f>
        <v>100</v>
      </c>
      <c r="O372" s="157">
        <f>AVERAGE(M372/L372)*100</f>
        <v>100</v>
      </c>
      <c r="P372" s="143"/>
    </row>
    <row r="373" spans="1:16" s="67" customFormat="1" x14ac:dyDescent="0.2">
      <c r="A373" s="166"/>
      <c r="B373" s="166"/>
      <c r="C373" s="166"/>
      <c r="D373" s="166"/>
      <c r="E373" s="166"/>
      <c r="F373" s="166"/>
      <c r="G373" s="166"/>
      <c r="H373" s="153"/>
      <c r="I373" s="153" t="s">
        <v>394</v>
      </c>
      <c r="J373" s="158" t="s">
        <v>83</v>
      </c>
      <c r="K373" s="223">
        <v>100000</v>
      </c>
      <c r="L373" s="158"/>
      <c r="M373" s="158"/>
      <c r="N373" s="156"/>
      <c r="O373" s="157"/>
      <c r="P373" s="143"/>
    </row>
    <row r="374" spans="1:16" s="67" customFormat="1" x14ac:dyDescent="0.2">
      <c r="A374" s="152"/>
      <c r="B374" s="152"/>
      <c r="C374" s="152"/>
      <c r="D374" s="152"/>
      <c r="E374" s="152" t="s">
        <v>154</v>
      </c>
      <c r="F374" s="152" t="s">
        <v>154</v>
      </c>
      <c r="G374" s="152" t="s">
        <v>154</v>
      </c>
      <c r="H374" s="153"/>
      <c r="I374" s="154">
        <v>38</v>
      </c>
      <c r="J374" s="158" t="s">
        <v>162</v>
      </c>
      <c r="K374" s="223">
        <f>SUM(K375)</f>
        <v>200000</v>
      </c>
      <c r="L374" s="223">
        <v>200000</v>
      </c>
      <c r="M374" s="223">
        <v>200000</v>
      </c>
      <c r="N374" s="156">
        <f>AVERAGE(L374/K374)*100</f>
        <v>100</v>
      </c>
      <c r="O374" s="157">
        <f>AVERAGE(M374/L374)*100</f>
        <v>100</v>
      </c>
      <c r="P374" s="143"/>
    </row>
    <row r="375" spans="1:16" s="67" customFormat="1" x14ac:dyDescent="0.2">
      <c r="A375" s="152">
        <v>1</v>
      </c>
      <c r="B375" s="152"/>
      <c r="C375" s="152"/>
      <c r="D375" s="152"/>
      <c r="E375" s="152" t="s">
        <v>154</v>
      </c>
      <c r="F375" s="152" t="s">
        <v>154</v>
      </c>
      <c r="G375" s="152" t="s">
        <v>154</v>
      </c>
      <c r="H375" s="153"/>
      <c r="I375" s="154">
        <v>381</v>
      </c>
      <c r="J375" s="158" t="s">
        <v>97</v>
      </c>
      <c r="K375" s="228">
        <v>200000</v>
      </c>
      <c r="L375" s="155"/>
      <c r="M375" s="155"/>
      <c r="N375" s="172"/>
      <c r="O375" s="160"/>
      <c r="P375" s="143"/>
    </row>
    <row r="376" spans="1:16" s="67" customFormat="1" x14ac:dyDescent="0.2">
      <c r="A376" s="206">
        <v>1</v>
      </c>
      <c r="B376" s="206"/>
      <c r="C376" s="206"/>
      <c r="D376" s="206"/>
      <c r="E376" s="206" t="s">
        <v>148</v>
      </c>
      <c r="F376" s="206" t="s">
        <v>148</v>
      </c>
      <c r="G376" s="206" t="s">
        <v>148</v>
      </c>
      <c r="H376" s="207"/>
      <c r="I376" s="207" t="s">
        <v>395</v>
      </c>
      <c r="J376" s="209" t="s">
        <v>396</v>
      </c>
      <c r="K376" s="210">
        <f t="shared" ref="K376:M377" si="152">SUM(K377)</f>
        <v>20000</v>
      </c>
      <c r="L376" s="210">
        <f t="shared" si="152"/>
        <v>20000</v>
      </c>
      <c r="M376" s="210">
        <f t="shared" si="152"/>
        <v>20000</v>
      </c>
      <c r="N376" s="204">
        <f t="shared" ref="N376:O378" si="153">AVERAGE(L376/K376)*100</f>
        <v>100</v>
      </c>
      <c r="O376" s="205">
        <f t="shared" si="153"/>
        <v>100</v>
      </c>
      <c r="P376" s="143"/>
    </row>
    <row r="377" spans="1:16" s="67" customFormat="1" x14ac:dyDescent="0.2">
      <c r="A377" s="146">
        <v>1</v>
      </c>
      <c r="B377" s="146"/>
      <c r="C377" s="146"/>
      <c r="D377" s="146"/>
      <c r="E377" s="146" t="s">
        <v>148</v>
      </c>
      <c r="F377" s="146" t="s">
        <v>148</v>
      </c>
      <c r="G377" s="146" t="s">
        <v>148</v>
      </c>
      <c r="H377" s="147" t="s">
        <v>390</v>
      </c>
      <c r="I377" s="147" t="s">
        <v>397</v>
      </c>
      <c r="J377" s="148" t="s">
        <v>398</v>
      </c>
      <c r="K377" s="149">
        <f t="shared" si="152"/>
        <v>20000</v>
      </c>
      <c r="L377" s="149">
        <f t="shared" si="152"/>
        <v>20000</v>
      </c>
      <c r="M377" s="149">
        <f t="shared" si="152"/>
        <v>20000</v>
      </c>
      <c r="N377" s="150">
        <f t="shared" si="153"/>
        <v>100</v>
      </c>
      <c r="O377" s="151">
        <f t="shared" si="153"/>
        <v>100</v>
      </c>
      <c r="P377" s="143"/>
    </row>
    <row r="378" spans="1:16" s="67" customFormat="1" x14ac:dyDescent="0.2">
      <c r="A378" s="152"/>
      <c r="B378" s="152"/>
      <c r="C378" s="152"/>
      <c r="D378" s="152"/>
      <c r="E378" s="152" t="s">
        <v>154</v>
      </c>
      <c r="F378" s="152" t="s">
        <v>154</v>
      </c>
      <c r="G378" s="152" t="s">
        <v>154</v>
      </c>
      <c r="H378" s="153"/>
      <c r="I378" s="154">
        <v>38</v>
      </c>
      <c r="J378" s="158" t="s">
        <v>162</v>
      </c>
      <c r="K378" s="158">
        <f>SUM(K379)</f>
        <v>20000</v>
      </c>
      <c r="L378" s="223">
        <v>20000</v>
      </c>
      <c r="M378" s="223">
        <v>20000</v>
      </c>
      <c r="N378" s="156">
        <f t="shared" si="153"/>
        <v>100</v>
      </c>
      <c r="O378" s="157">
        <f t="shared" si="153"/>
        <v>100</v>
      </c>
      <c r="P378" s="143"/>
    </row>
    <row r="379" spans="1:16" s="67" customFormat="1" x14ac:dyDescent="0.2">
      <c r="A379" s="152">
        <v>1</v>
      </c>
      <c r="B379" s="152"/>
      <c r="C379" s="152"/>
      <c r="D379" s="152"/>
      <c r="E379" s="152" t="s">
        <v>154</v>
      </c>
      <c r="F379" s="152" t="s">
        <v>154</v>
      </c>
      <c r="G379" s="152" t="s">
        <v>154</v>
      </c>
      <c r="H379" s="153"/>
      <c r="I379" s="154">
        <v>381</v>
      </c>
      <c r="J379" s="158" t="s">
        <v>97</v>
      </c>
      <c r="K379" s="228">
        <v>20000</v>
      </c>
      <c r="L379" s="155"/>
      <c r="M379" s="155"/>
      <c r="N379" s="172"/>
      <c r="O379" s="160"/>
      <c r="P379" s="143"/>
    </row>
    <row r="380" spans="1:16" s="67" customFormat="1" x14ac:dyDescent="0.2">
      <c r="A380" s="162">
        <v>1</v>
      </c>
      <c r="B380" s="162">
        <v>2</v>
      </c>
      <c r="C380" s="162">
        <v>3</v>
      </c>
      <c r="D380" s="162">
        <v>4</v>
      </c>
      <c r="E380" s="162" t="s">
        <v>148</v>
      </c>
      <c r="F380" s="162" t="s">
        <v>148</v>
      </c>
      <c r="G380" s="162" t="s">
        <v>148</v>
      </c>
      <c r="H380" s="163" t="s">
        <v>146</v>
      </c>
      <c r="I380" s="211" t="s">
        <v>399</v>
      </c>
      <c r="J380" s="164"/>
      <c r="K380" s="164">
        <f>SUM(K381)</f>
        <v>550000</v>
      </c>
      <c r="L380" s="164">
        <f t="shared" ref="L380:M380" si="154">SUM(L381)</f>
        <v>550000</v>
      </c>
      <c r="M380" s="164">
        <f t="shared" si="154"/>
        <v>551000</v>
      </c>
      <c r="N380" s="212">
        <f t="shared" ref="N380:O380" si="155">AVERAGE(L380/K380)*100</f>
        <v>100</v>
      </c>
      <c r="O380" s="213">
        <f t="shared" si="155"/>
        <v>100.18181818181817</v>
      </c>
      <c r="P380" s="143"/>
    </row>
    <row r="381" spans="1:16" s="63" customFormat="1" x14ac:dyDescent="0.2">
      <c r="A381" s="146">
        <v>1</v>
      </c>
      <c r="B381" s="146">
        <v>2</v>
      </c>
      <c r="C381" s="146">
        <v>3</v>
      </c>
      <c r="D381" s="146">
        <v>4</v>
      </c>
      <c r="E381" s="146" t="s">
        <v>148</v>
      </c>
      <c r="F381" s="146" t="s">
        <v>148</v>
      </c>
      <c r="G381" s="146" t="s">
        <v>148</v>
      </c>
      <c r="H381" s="147" t="s">
        <v>390</v>
      </c>
      <c r="I381" s="147" t="s">
        <v>400</v>
      </c>
      <c r="J381" s="148" t="s">
        <v>401</v>
      </c>
      <c r="K381" s="149">
        <f>SUM(K382+K386+K391+K393)</f>
        <v>550000</v>
      </c>
      <c r="L381" s="149">
        <f t="shared" ref="L381:M381" si="156">SUM(L382+L386+L391+L393)</f>
        <v>550000</v>
      </c>
      <c r="M381" s="149">
        <f t="shared" si="156"/>
        <v>551000</v>
      </c>
      <c r="N381" s="150">
        <f>AVERAGE(L381/K381)*100</f>
        <v>100</v>
      </c>
      <c r="O381" s="151">
        <f>AVERAGE(M381/L381)*100</f>
        <v>100.18181818181817</v>
      </c>
      <c r="P381" s="142"/>
    </row>
    <row r="382" spans="1:16" s="63" customFormat="1" x14ac:dyDescent="0.2">
      <c r="A382" s="166"/>
      <c r="B382" s="166"/>
      <c r="C382" s="166"/>
      <c r="D382" s="166"/>
      <c r="E382" s="166"/>
      <c r="F382" s="166"/>
      <c r="G382" s="166"/>
      <c r="H382" s="153"/>
      <c r="I382" s="153" t="s">
        <v>402</v>
      </c>
      <c r="J382" s="158" t="s">
        <v>74</v>
      </c>
      <c r="K382" s="223">
        <f>SUM(K383:K385)</f>
        <v>283200</v>
      </c>
      <c r="L382" s="223">
        <v>277800</v>
      </c>
      <c r="M382" s="223">
        <v>277800</v>
      </c>
      <c r="N382" s="156">
        <f>AVERAGE(L382/K382)*100</f>
        <v>98.093220338983059</v>
      </c>
      <c r="O382" s="157">
        <f>AVERAGE(M382/L382)*100</f>
        <v>100</v>
      </c>
      <c r="P382" s="142"/>
    </row>
    <row r="383" spans="1:16" s="63" customFormat="1" x14ac:dyDescent="0.2">
      <c r="A383" s="166">
        <v>1</v>
      </c>
      <c r="B383" s="166"/>
      <c r="C383" s="166"/>
      <c r="D383" s="166"/>
      <c r="E383" s="166"/>
      <c r="F383" s="166"/>
      <c r="G383" s="166"/>
      <c r="H383" s="153"/>
      <c r="I383" s="153" t="s">
        <v>403</v>
      </c>
      <c r="J383" s="158" t="s">
        <v>173</v>
      </c>
      <c r="K383" s="228">
        <v>232000</v>
      </c>
      <c r="L383" s="155"/>
      <c r="M383" s="155"/>
      <c r="N383" s="172"/>
      <c r="O383" s="160"/>
      <c r="P383" s="142"/>
    </row>
    <row r="384" spans="1:16" s="63" customFormat="1" x14ac:dyDescent="0.2">
      <c r="A384" s="166">
        <v>1</v>
      </c>
      <c r="B384" s="166"/>
      <c r="C384" s="166"/>
      <c r="D384" s="166"/>
      <c r="E384" s="166"/>
      <c r="F384" s="166"/>
      <c r="G384" s="166"/>
      <c r="H384" s="153"/>
      <c r="I384" s="153" t="s">
        <v>404</v>
      </c>
      <c r="J384" s="158" t="s">
        <v>77</v>
      </c>
      <c r="K384" s="228">
        <v>13200</v>
      </c>
      <c r="L384" s="155"/>
      <c r="M384" s="155"/>
      <c r="N384" s="172"/>
      <c r="O384" s="160"/>
      <c r="P384" s="142"/>
    </row>
    <row r="385" spans="1:16" s="63" customFormat="1" x14ac:dyDescent="0.2">
      <c r="A385" s="166">
        <v>1</v>
      </c>
      <c r="B385" s="166"/>
      <c r="C385" s="166"/>
      <c r="D385" s="166"/>
      <c r="E385" s="166"/>
      <c r="F385" s="166"/>
      <c r="G385" s="166"/>
      <c r="H385" s="153"/>
      <c r="I385" s="153" t="s">
        <v>405</v>
      </c>
      <c r="J385" s="158" t="s">
        <v>79</v>
      </c>
      <c r="K385" s="228">
        <v>38000</v>
      </c>
      <c r="L385" s="155"/>
      <c r="M385" s="155"/>
      <c r="N385" s="172"/>
      <c r="O385" s="160"/>
      <c r="P385" s="142"/>
    </row>
    <row r="386" spans="1:16" s="63" customFormat="1" x14ac:dyDescent="0.2">
      <c r="A386" s="166"/>
      <c r="B386" s="166"/>
      <c r="C386" s="166"/>
      <c r="D386" s="166"/>
      <c r="E386" s="166"/>
      <c r="F386" s="166"/>
      <c r="G386" s="166"/>
      <c r="H386" s="153"/>
      <c r="I386" s="153" t="s">
        <v>393</v>
      </c>
      <c r="J386" s="158" t="s">
        <v>80</v>
      </c>
      <c r="K386" s="223">
        <f>SUM(K387:K390)</f>
        <v>147820</v>
      </c>
      <c r="L386" s="223">
        <v>148820</v>
      </c>
      <c r="M386" s="223">
        <v>148820</v>
      </c>
      <c r="N386" s="156">
        <f>AVERAGE(L386/K386)*100</f>
        <v>100.67649844405358</v>
      </c>
      <c r="O386" s="157">
        <f>AVERAGE(M386/L386)*100</f>
        <v>100</v>
      </c>
      <c r="P386" s="142"/>
    </row>
    <row r="387" spans="1:16" s="63" customFormat="1" x14ac:dyDescent="0.2">
      <c r="A387" s="166">
        <v>1</v>
      </c>
      <c r="B387" s="166"/>
      <c r="C387" s="166"/>
      <c r="D387" s="166"/>
      <c r="E387" s="166"/>
      <c r="F387" s="166"/>
      <c r="G387" s="166"/>
      <c r="H387" s="153"/>
      <c r="I387" s="153" t="s">
        <v>406</v>
      </c>
      <c r="J387" s="158" t="s">
        <v>81</v>
      </c>
      <c r="K387" s="228">
        <v>40200</v>
      </c>
      <c r="L387" s="155"/>
      <c r="M387" s="155"/>
      <c r="N387" s="172"/>
      <c r="O387" s="160"/>
      <c r="P387" s="142"/>
    </row>
    <row r="388" spans="1:16" s="63" customFormat="1" x14ac:dyDescent="0.2">
      <c r="A388" s="166">
        <v>1</v>
      </c>
      <c r="B388" s="166"/>
      <c r="C388" s="166"/>
      <c r="D388" s="166"/>
      <c r="E388" s="166"/>
      <c r="F388" s="166"/>
      <c r="G388" s="166"/>
      <c r="H388" s="153"/>
      <c r="I388" s="153" t="s">
        <v>407</v>
      </c>
      <c r="J388" s="158" t="s">
        <v>82</v>
      </c>
      <c r="K388" s="228">
        <v>59650</v>
      </c>
      <c r="L388" s="155"/>
      <c r="M388" s="155"/>
      <c r="N388" s="172"/>
      <c r="O388" s="160"/>
      <c r="P388" s="142"/>
    </row>
    <row r="389" spans="1:16" s="63" customFormat="1" x14ac:dyDescent="0.2">
      <c r="A389" s="166">
        <v>1</v>
      </c>
      <c r="B389" s="166">
        <v>2</v>
      </c>
      <c r="C389" s="166"/>
      <c r="D389" s="166"/>
      <c r="E389" s="166"/>
      <c r="F389" s="166"/>
      <c r="G389" s="166"/>
      <c r="H389" s="153"/>
      <c r="I389" s="153" t="s">
        <v>394</v>
      </c>
      <c r="J389" s="158" t="s">
        <v>83</v>
      </c>
      <c r="K389" s="228">
        <v>46420</v>
      </c>
      <c r="L389" s="155"/>
      <c r="M389" s="155"/>
      <c r="N389" s="172"/>
      <c r="O389" s="160"/>
      <c r="P389" s="142"/>
    </row>
    <row r="390" spans="1:16" s="63" customFormat="1" x14ac:dyDescent="0.2">
      <c r="A390" s="166"/>
      <c r="B390" s="166">
        <v>2</v>
      </c>
      <c r="C390" s="166"/>
      <c r="D390" s="166"/>
      <c r="E390" s="166"/>
      <c r="F390" s="166"/>
      <c r="G390" s="166"/>
      <c r="H390" s="153"/>
      <c r="I390" s="153" t="s">
        <v>408</v>
      </c>
      <c r="J390" s="158" t="s">
        <v>85</v>
      </c>
      <c r="K390" s="228">
        <v>1550</v>
      </c>
      <c r="L390" s="155"/>
      <c r="M390" s="155"/>
      <c r="N390" s="172"/>
      <c r="O390" s="160"/>
      <c r="P390" s="142"/>
    </row>
    <row r="391" spans="1:16" s="63" customFormat="1" x14ac:dyDescent="0.2">
      <c r="A391" s="166"/>
      <c r="B391" s="166"/>
      <c r="C391" s="166"/>
      <c r="D391" s="166"/>
      <c r="E391" s="166"/>
      <c r="F391" s="166"/>
      <c r="G391" s="166"/>
      <c r="H391" s="153"/>
      <c r="I391" s="153" t="s">
        <v>409</v>
      </c>
      <c r="J391" s="158" t="s">
        <v>86</v>
      </c>
      <c r="K391" s="223">
        <f>SUM(K392)</f>
        <v>2400</v>
      </c>
      <c r="L391" s="223">
        <v>2900</v>
      </c>
      <c r="M391" s="223">
        <v>2900</v>
      </c>
      <c r="N391" s="156">
        <f>AVERAGE(L391/K391)*100</f>
        <v>120.83333333333333</v>
      </c>
      <c r="O391" s="157">
        <f>AVERAGE(M391/L391)*100</f>
        <v>100</v>
      </c>
      <c r="P391" s="142"/>
    </row>
    <row r="392" spans="1:16" s="63" customFormat="1" x14ac:dyDescent="0.2">
      <c r="A392" s="166">
        <v>1</v>
      </c>
      <c r="B392" s="166"/>
      <c r="C392" s="166"/>
      <c r="D392" s="166"/>
      <c r="E392" s="166"/>
      <c r="F392" s="166"/>
      <c r="G392" s="166"/>
      <c r="H392" s="153"/>
      <c r="I392" s="153" t="s">
        <v>410</v>
      </c>
      <c r="J392" s="158" t="s">
        <v>87</v>
      </c>
      <c r="K392" s="228">
        <v>2400</v>
      </c>
      <c r="L392" s="155"/>
      <c r="M392" s="155"/>
      <c r="N392" s="172"/>
      <c r="O392" s="160"/>
      <c r="P392" s="142"/>
    </row>
    <row r="393" spans="1:16" s="63" customFormat="1" x14ac:dyDescent="0.2">
      <c r="A393" s="166"/>
      <c r="B393" s="166"/>
      <c r="C393" s="166"/>
      <c r="D393" s="166"/>
      <c r="E393" s="166"/>
      <c r="F393" s="166"/>
      <c r="G393" s="166"/>
      <c r="H393" s="153"/>
      <c r="I393" s="154">
        <v>42</v>
      </c>
      <c r="J393" s="158" t="s">
        <v>104</v>
      </c>
      <c r="K393" s="223">
        <f>SUM(K394)</f>
        <v>116580</v>
      </c>
      <c r="L393" s="223">
        <v>120480</v>
      </c>
      <c r="M393" s="223">
        <v>121480</v>
      </c>
      <c r="N393" s="156">
        <f>AVERAGE(L393/K393)*100</f>
        <v>103.34534225424601</v>
      </c>
      <c r="O393" s="157">
        <f>AVERAGE(M393/L393)*100</f>
        <v>100.83001328021248</v>
      </c>
      <c r="P393" s="142"/>
    </row>
    <row r="394" spans="1:16" s="63" customFormat="1" x14ac:dyDescent="0.2">
      <c r="A394" s="166"/>
      <c r="B394" s="166"/>
      <c r="C394" s="166">
        <v>3</v>
      </c>
      <c r="D394" s="166">
        <v>4</v>
      </c>
      <c r="E394" s="166"/>
      <c r="F394" s="166"/>
      <c r="G394" s="166"/>
      <c r="H394" s="153"/>
      <c r="I394" s="153" t="s">
        <v>411</v>
      </c>
      <c r="J394" s="188" t="s">
        <v>412</v>
      </c>
      <c r="K394" s="228">
        <v>116580</v>
      </c>
      <c r="L394" s="155"/>
      <c r="M394" s="155"/>
      <c r="N394" s="172"/>
      <c r="O394" s="160"/>
      <c r="P394" s="142"/>
    </row>
    <row r="395" spans="1:16" s="67" customFormat="1" x14ac:dyDescent="0.2">
      <c r="A395" s="206">
        <v>1</v>
      </c>
      <c r="B395" s="206"/>
      <c r="C395" s="206"/>
      <c r="D395" s="206"/>
      <c r="E395" s="206" t="s">
        <v>148</v>
      </c>
      <c r="F395" s="206" t="s">
        <v>148</v>
      </c>
      <c r="G395" s="206" t="s">
        <v>148</v>
      </c>
      <c r="H395" s="207"/>
      <c r="I395" s="207" t="s">
        <v>413</v>
      </c>
      <c r="J395" s="209" t="s">
        <v>414</v>
      </c>
      <c r="K395" s="210">
        <f>SUM(K396+K399+K402+K405+K408)</f>
        <v>310000</v>
      </c>
      <c r="L395" s="210">
        <f t="shared" ref="L395:M395" si="157">SUM(L396+L399+L402+L405+L408)</f>
        <v>310000</v>
      </c>
      <c r="M395" s="210">
        <f t="shared" si="157"/>
        <v>310000</v>
      </c>
      <c r="N395" s="204">
        <f t="shared" ref="N395:O397" si="158">AVERAGE(L395/K395)*100</f>
        <v>100</v>
      </c>
      <c r="O395" s="205">
        <f t="shared" si="158"/>
        <v>100</v>
      </c>
      <c r="P395" s="143"/>
    </row>
    <row r="396" spans="1:16" s="67" customFormat="1" x14ac:dyDescent="0.2">
      <c r="A396" s="146">
        <v>1</v>
      </c>
      <c r="B396" s="146"/>
      <c r="C396" s="146"/>
      <c r="D396" s="146"/>
      <c r="E396" s="146" t="s">
        <v>148</v>
      </c>
      <c r="F396" s="146" t="s">
        <v>148</v>
      </c>
      <c r="G396" s="146" t="s">
        <v>148</v>
      </c>
      <c r="H396" s="147" t="s">
        <v>390</v>
      </c>
      <c r="I396" s="147" t="s">
        <v>415</v>
      </c>
      <c r="J396" s="148" t="s">
        <v>416</v>
      </c>
      <c r="K396" s="149">
        <f>SUM(K397)</f>
        <v>50000</v>
      </c>
      <c r="L396" s="149">
        <f t="shared" ref="L396:M396" si="159">SUM(L397)</f>
        <v>50000</v>
      </c>
      <c r="M396" s="149">
        <f t="shared" si="159"/>
        <v>50000</v>
      </c>
      <c r="N396" s="150">
        <f t="shared" si="158"/>
        <v>100</v>
      </c>
      <c r="O396" s="151">
        <f t="shared" si="158"/>
        <v>100</v>
      </c>
      <c r="P396" s="143"/>
    </row>
    <row r="397" spans="1:16" s="67" customFormat="1" x14ac:dyDescent="0.2">
      <c r="A397" s="152"/>
      <c r="B397" s="152"/>
      <c r="C397" s="152"/>
      <c r="D397" s="152"/>
      <c r="E397" s="152"/>
      <c r="F397" s="152"/>
      <c r="G397" s="152"/>
      <c r="H397" s="153"/>
      <c r="I397" s="154">
        <v>32</v>
      </c>
      <c r="J397" s="158" t="s">
        <v>80</v>
      </c>
      <c r="K397" s="155">
        <f>SUM(K398)</f>
        <v>50000</v>
      </c>
      <c r="L397" s="228">
        <v>50000</v>
      </c>
      <c r="M397" s="228">
        <v>50000</v>
      </c>
      <c r="N397" s="156">
        <f t="shared" si="158"/>
        <v>100</v>
      </c>
      <c r="O397" s="157">
        <f t="shared" si="158"/>
        <v>100</v>
      </c>
      <c r="P397" s="143"/>
    </row>
    <row r="398" spans="1:16" s="67" customFormat="1" x14ac:dyDescent="0.2">
      <c r="A398" s="152">
        <v>1</v>
      </c>
      <c r="B398" s="152"/>
      <c r="C398" s="152"/>
      <c r="D398" s="152"/>
      <c r="E398" s="152"/>
      <c r="F398" s="152"/>
      <c r="G398" s="152"/>
      <c r="H398" s="153"/>
      <c r="I398" s="154">
        <v>329</v>
      </c>
      <c r="J398" s="158" t="s">
        <v>85</v>
      </c>
      <c r="K398" s="250">
        <v>50000</v>
      </c>
      <c r="L398" s="159"/>
      <c r="M398" s="159"/>
      <c r="N398" s="160"/>
      <c r="O398" s="160"/>
      <c r="P398" s="69"/>
    </row>
    <row r="399" spans="1:16" s="67" customFormat="1" x14ac:dyDescent="0.2">
      <c r="A399" s="146">
        <v>1</v>
      </c>
      <c r="B399" s="146"/>
      <c r="C399" s="146"/>
      <c r="D399" s="146"/>
      <c r="E399" s="146" t="s">
        <v>148</v>
      </c>
      <c r="F399" s="146" t="s">
        <v>148</v>
      </c>
      <c r="G399" s="146" t="s">
        <v>148</v>
      </c>
      <c r="H399" s="147" t="s">
        <v>390</v>
      </c>
      <c r="I399" s="147" t="s">
        <v>417</v>
      </c>
      <c r="J399" s="148" t="s">
        <v>418</v>
      </c>
      <c r="K399" s="149">
        <f>SUM(K400)</f>
        <v>100000</v>
      </c>
      <c r="L399" s="149">
        <f t="shared" ref="L399:M399" si="160">SUM(L400)</f>
        <v>100000</v>
      </c>
      <c r="M399" s="149">
        <f t="shared" si="160"/>
        <v>100000</v>
      </c>
      <c r="N399" s="150">
        <f>AVERAGE(L399/K399)*100</f>
        <v>100</v>
      </c>
      <c r="O399" s="151">
        <f>AVERAGE(M399/L399)*100</f>
        <v>100</v>
      </c>
      <c r="P399" s="143"/>
    </row>
    <row r="400" spans="1:16" s="67" customFormat="1" x14ac:dyDescent="0.2">
      <c r="A400" s="152"/>
      <c r="B400" s="152"/>
      <c r="C400" s="152"/>
      <c r="D400" s="152"/>
      <c r="E400" s="152" t="s">
        <v>154</v>
      </c>
      <c r="F400" s="152" t="s">
        <v>154</v>
      </c>
      <c r="G400" s="152" t="s">
        <v>154</v>
      </c>
      <c r="H400" s="153"/>
      <c r="I400" s="154">
        <v>35</v>
      </c>
      <c r="J400" s="158" t="s">
        <v>88</v>
      </c>
      <c r="K400" s="155">
        <f>SUM(K401)</f>
        <v>100000</v>
      </c>
      <c r="L400" s="228">
        <v>100000</v>
      </c>
      <c r="M400" s="228">
        <v>100000</v>
      </c>
      <c r="N400" s="156">
        <f>AVERAGE(L400/K400)*100</f>
        <v>100</v>
      </c>
      <c r="O400" s="157">
        <f>AVERAGE(M400/L400)*100</f>
        <v>100</v>
      </c>
      <c r="P400" s="143"/>
    </row>
    <row r="401" spans="1:16" s="67" customFormat="1" x14ac:dyDescent="0.2">
      <c r="A401" s="152">
        <v>1</v>
      </c>
      <c r="B401" s="152"/>
      <c r="C401" s="152"/>
      <c r="D401" s="152"/>
      <c r="E401" s="152" t="s">
        <v>154</v>
      </c>
      <c r="F401" s="152" t="s">
        <v>154</v>
      </c>
      <c r="G401" s="152" t="s">
        <v>154</v>
      </c>
      <c r="H401" s="153"/>
      <c r="I401" s="154">
        <v>351</v>
      </c>
      <c r="J401" s="158" t="s">
        <v>89</v>
      </c>
      <c r="K401" s="228">
        <v>100000</v>
      </c>
      <c r="L401" s="155"/>
      <c r="M401" s="155"/>
      <c r="N401" s="172"/>
      <c r="O401" s="160"/>
      <c r="P401" s="143"/>
    </row>
    <row r="402" spans="1:16" s="67" customFormat="1" x14ac:dyDescent="0.2">
      <c r="A402" s="146">
        <v>1</v>
      </c>
      <c r="B402" s="146"/>
      <c r="C402" s="146"/>
      <c r="D402" s="146"/>
      <c r="E402" s="146" t="s">
        <v>148</v>
      </c>
      <c r="F402" s="146" t="s">
        <v>148</v>
      </c>
      <c r="G402" s="146" t="s">
        <v>148</v>
      </c>
      <c r="H402" s="147" t="s">
        <v>390</v>
      </c>
      <c r="I402" s="147" t="s">
        <v>419</v>
      </c>
      <c r="J402" s="148" t="s">
        <v>420</v>
      </c>
      <c r="K402" s="149">
        <f>SUM(K403)</f>
        <v>50000</v>
      </c>
      <c r="L402" s="149">
        <f t="shared" ref="L402:M402" si="161">SUM(L403)</f>
        <v>50000</v>
      </c>
      <c r="M402" s="149">
        <f t="shared" si="161"/>
        <v>50000</v>
      </c>
      <c r="N402" s="150">
        <f>AVERAGE(L402/K402)*100</f>
        <v>100</v>
      </c>
      <c r="O402" s="151">
        <f>AVERAGE(M402/L402)*100</f>
        <v>100</v>
      </c>
      <c r="P402" s="143"/>
    </row>
    <row r="403" spans="1:16" s="67" customFormat="1" x14ac:dyDescent="0.2">
      <c r="A403" s="152"/>
      <c r="B403" s="152"/>
      <c r="C403" s="152"/>
      <c r="D403" s="152"/>
      <c r="E403" s="152" t="s">
        <v>154</v>
      </c>
      <c r="F403" s="152" t="s">
        <v>154</v>
      </c>
      <c r="G403" s="152" t="s">
        <v>154</v>
      </c>
      <c r="H403" s="153"/>
      <c r="I403" s="154">
        <v>32</v>
      </c>
      <c r="J403" s="158" t="s">
        <v>80</v>
      </c>
      <c r="K403" s="155">
        <f>SUM(K404)</f>
        <v>50000</v>
      </c>
      <c r="L403" s="228">
        <v>50000</v>
      </c>
      <c r="M403" s="228">
        <v>50000</v>
      </c>
      <c r="N403" s="156">
        <f>AVERAGE(L403/K403)*100</f>
        <v>100</v>
      </c>
      <c r="O403" s="157">
        <f>AVERAGE(M403/L403)*100</f>
        <v>100</v>
      </c>
      <c r="P403" s="143"/>
    </row>
    <row r="404" spans="1:16" s="67" customFormat="1" x14ac:dyDescent="0.2">
      <c r="A404" s="152">
        <v>1</v>
      </c>
      <c r="B404" s="152"/>
      <c r="C404" s="152"/>
      <c r="D404" s="152"/>
      <c r="E404" s="152" t="s">
        <v>154</v>
      </c>
      <c r="F404" s="152" t="s">
        <v>154</v>
      </c>
      <c r="G404" s="152" t="s">
        <v>154</v>
      </c>
      <c r="H404" s="153"/>
      <c r="I404" s="154">
        <v>323</v>
      </c>
      <c r="J404" s="158" t="s">
        <v>83</v>
      </c>
      <c r="K404" s="228">
        <v>50000</v>
      </c>
      <c r="L404" s="155"/>
      <c r="M404" s="155"/>
      <c r="N404" s="172"/>
      <c r="O404" s="160"/>
      <c r="P404" s="142"/>
    </row>
    <row r="405" spans="1:16" s="67" customFormat="1" x14ac:dyDescent="0.2">
      <c r="A405" s="146">
        <v>1</v>
      </c>
      <c r="B405" s="146"/>
      <c r="C405" s="146"/>
      <c r="D405" s="146"/>
      <c r="E405" s="146" t="s">
        <v>148</v>
      </c>
      <c r="F405" s="146" t="s">
        <v>148</v>
      </c>
      <c r="G405" s="146" t="s">
        <v>148</v>
      </c>
      <c r="H405" s="147" t="s">
        <v>177</v>
      </c>
      <c r="I405" s="147" t="s">
        <v>421</v>
      </c>
      <c r="J405" s="148" t="s">
        <v>422</v>
      </c>
      <c r="K405" s="149">
        <f>SUM(K406)</f>
        <v>10000</v>
      </c>
      <c r="L405" s="149">
        <f t="shared" ref="L405:M405" si="162">SUM(L406)</f>
        <v>10000</v>
      </c>
      <c r="M405" s="149">
        <f t="shared" si="162"/>
        <v>10000</v>
      </c>
      <c r="N405" s="150">
        <f>AVERAGE(L405/K405)*100</f>
        <v>100</v>
      </c>
      <c r="O405" s="151">
        <f>AVERAGE(M405/L405)*100</f>
        <v>100</v>
      </c>
      <c r="P405" s="143"/>
    </row>
    <row r="406" spans="1:16" s="67" customFormat="1" x14ac:dyDescent="0.2">
      <c r="A406" s="152" t="s">
        <v>154</v>
      </c>
      <c r="B406" s="152" t="s">
        <v>154</v>
      </c>
      <c r="C406" s="152" t="s">
        <v>154</v>
      </c>
      <c r="D406" s="152" t="s">
        <v>154</v>
      </c>
      <c r="E406" s="152" t="s">
        <v>154</v>
      </c>
      <c r="F406" s="152" t="s">
        <v>154</v>
      </c>
      <c r="G406" s="152" t="s">
        <v>154</v>
      </c>
      <c r="H406" s="153"/>
      <c r="I406" s="154">
        <v>38</v>
      </c>
      <c r="J406" s="158" t="s">
        <v>162</v>
      </c>
      <c r="K406" s="155">
        <f>SUM(K407)</f>
        <v>10000</v>
      </c>
      <c r="L406" s="228">
        <v>10000</v>
      </c>
      <c r="M406" s="228">
        <v>10000</v>
      </c>
      <c r="N406" s="156">
        <f>AVERAGE(L406/K406)*100</f>
        <v>100</v>
      </c>
      <c r="O406" s="157">
        <f>AVERAGE(M406/L406)*100</f>
        <v>100</v>
      </c>
      <c r="P406" s="143"/>
    </row>
    <row r="407" spans="1:16" s="67" customFormat="1" x14ac:dyDescent="0.2">
      <c r="A407" s="152">
        <v>1</v>
      </c>
      <c r="B407" s="152"/>
      <c r="C407" s="152"/>
      <c r="D407" s="152"/>
      <c r="E407" s="152" t="s">
        <v>154</v>
      </c>
      <c r="F407" s="152" t="s">
        <v>154</v>
      </c>
      <c r="G407" s="152" t="s">
        <v>154</v>
      </c>
      <c r="H407" s="153"/>
      <c r="I407" s="154">
        <v>381</v>
      </c>
      <c r="J407" s="158" t="s">
        <v>97</v>
      </c>
      <c r="K407" s="228">
        <v>10000</v>
      </c>
      <c r="L407" s="155"/>
      <c r="M407" s="155"/>
      <c r="N407" s="172"/>
      <c r="O407" s="160"/>
      <c r="P407" s="143"/>
    </row>
    <row r="408" spans="1:16" s="67" customFormat="1" x14ac:dyDescent="0.2">
      <c r="A408" s="146">
        <v>1</v>
      </c>
      <c r="B408" s="146"/>
      <c r="C408" s="146"/>
      <c r="D408" s="146"/>
      <c r="E408" s="146" t="s">
        <v>148</v>
      </c>
      <c r="F408" s="146" t="s">
        <v>148</v>
      </c>
      <c r="G408" s="146" t="s">
        <v>148</v>
      </c>
      <c r="H408" s="147" t="s">
        <v>159</v>
      </c>
      <c r="I408" s="147" t="s">
        <v>423</v>
      </c>
      <c r="J408" s="148" t="s">
        <v>424</v>
      </c>
      <c r="K408" s="149">
        <f>SUM(K409)</f>
        <v>100000</v>
      </c>
      <c r="L408" s="149">
        <f t="shared" ref="L408:M408" si="163">SUM(L409)</f>
        <v>100000</v>
      </c>
      <c r="M408" s="149">
        <f t="shared" si="163"/>
        <v>100000</v>
      </c>
      <c r="N408" s="150">
        <f>AVERAGE(L408/K408)*100</f>
        <v>100</v>
      </c>
      <c r="O408" s="151">
        <f>AVERAGE(M408/L408)*100</f>
        <v>100</v>
      </c>
      <c r="P408" s="143"/>
    </row>
    <row r="409" spans="1:16" s="67" customFormat="1" x14ac:dyDescent="0.2">
      <c r="A409" s="152"/>
      <c r="B409" s="152"/>
      <c r="C409" s="152"/>
      <c r="D409" s="152"/>
      <c r="E409" s="152" t="s">
        <v>154</v>
      </c>
      <c r="F409" s="152" t="s">
        <v>154</v>
      </c>
      <c r="G409" s="152" t="s">
        <v>154</v>
      </c>
      <c r="H409" s="153"/>
      <c r="I409" s="154">
        <v>38</v>
      </c>
      <c r="J409" s="158" t="s">
        <v>162</v>
      </c>
      <c r="K409" s="155">
        <f>SUM(K410)</f>
        <v>100000</v>
      </c>
      <c r="L409" s="228">
        <v>100000</v>
      </c>
      <c r="M409" s="228">
        <v>100000</v>
      </c>
      <c r="N409" s="156">
        <f>AVERAGE(L409/K409)*100</f>
        <v>100</v>
      </c>
      <c r="O409" s="157">
        <f>AVERAGE(M409/L409)*100</f>
        <v>100</v>
      </c>
      <c r="P409" s="143"/>
    </row>
    <row r="410" spans="1:16" s="67" customFormat="1" x14ac:dyDescent="0.2">
      <c r="A410" s="152">
        <v>1</v>
      </c>
      <c r="B410" s="152"/>
      <c r="C410" s="152"/>
      <c r="D410" s="152"/>
      <c r="E410" s="152" t="s">
        <v>154</v>
      </c>
      <c r="F410" s="152" t="s">
        <v>154</v>
      </c>
      <c r="G410" s="152" t="s">
        <v>154</v>
      </c>
      <c r="H410" s="153"/>
      <c r="I410" s="154">
        <v>381</v>
      </c>
      <c r="J410" s="158" t="s">
        <v>97</v>
      </c>
      <c r="K410" s="228">
        <v>100000</v>
      </c>
      <c r="L410" s="155"/>
      <c r="M410" s="155"/>
      <c r="N410" s="172"/>
      <c r="O410" s="160"/>
      <c r="P410" s="143"/>
    </row>
    <row r="411" spans="1:16" s="67" customFormat="1" x14ac:dyDescent="0.2">
      <c r="A411" s="162"/>
      <c r="B411" s="162"/>
      <c r="C411" s="162"/>
      <c r="D411" s="162"/>
      <c r="E411" s="162"/>
      <c r="F411" s="162"/>
      <c r="G411" s="162"/>
      <c r="H411" s="163"/>
      <c r="I411" s="211" t="s">
        <v>425</v>
      </c>
      <c r="J411" s="164"/>
      <c r="K411" s="164">
        <f>SUM(K413+K424)</f>
        <v>2525000</v>
      </c>
      <c r="L411" s="164">
        <f t="shared" ref="L411:M411" si="164">SUM(L413+L424)</f>
        <v>1345000</v>
      </c>
      <c r="M411" s="164">
        <f t="shared" si="164"/>
        <v>1345000</v>
      </c>
      <c r="N411" s="212">
        <f>AVERAGE(L411/K411)*100</f>
        <v>53.267326732673268</v>
      </c>
      <c r="O411" s="213">
        <f>AVERAGE(M411/L411)*100</f>
        <v>100</v>
      </c>
      <c r="P411" s="143"/>
    </row>
    <row r="412" spans="1:16" s="67" customFormat="1" x14ac:dyDescent="0.2">
      <c r="A412" s="162"/>
      <c r="B412" s="162"/>
      <c r="C412" s="162"/>
      <c r="D412" s="162"/>
      <c r="E412" s="162"/>
      <c r="F412" s="162"/>
      <c r="G412" s="162"/>
      <c r="H412" s="163" t="s">
        <v>146</v>
      </c>
      <c r="I412" s="211" t="s">
        <v>147</v>
      </c>
      <c r="J412" s="164"/>
      <c r="K412" s="164">
        <f>SUM(K414+K418+K421+K425+K428+K431+K434+K437+K440+K443+K446)</f>
        <v>2525000</v>
      </c>
      <c r="L412" s="164">
        <f>SUM(L414+L418+L421+L425+L428+L431+L434+L437+L440+L443+L446)</f>
        <v>1345000</v>
      </c>
      <c r="M412" s="164">
        <f>SUM(M414+M418+M421+M425+M428+M431+M434+M437+M440+M443+M446)</f>
        <v>1345000</v>
      </c>
      <c r="N412" s="212">
        <f t="shared" ref="N412:O415" si="165">AVERAGE(L412/K412)*100</f>
        <v>53.267326732673268</v>
      </c>
      <c r="O412" s="213">
        <f t="shared" si="165"/>
        <v>100</v>
      </c>
      <c r="P412" s="143"/>
    </row>
    <row r="413" spans="1:16" s="67" customFormat="1" x14ac:dyDescent="0.2">
      <c r="A413" s="206">
        <v>1</v>
      </c>
      <c r="B413" s="206"/>
      <c r="C413" s="206"/>
      <c r="D413" s="206"/>
      <c r="E413" s="206" t="s">
        <v>148</v>
      </c>
      <c r="F413" s="206" t="s">
        <v>148</v>
      </c>
      <c r="G413" s="206" t="s">
        <v>148</v>
      </c>
      <c r="H413" s="207"/>
      <c r="I413" s="207" t="s">
        <v>426</v>
      </c>
      <c r="J413" s="209" t="s">
        <v>427</v>
      </c>
      <c r="K413" s="210">
        <f>SUM(K414+K418+K421)</f>
        <v>1130000</v>
      </c>
      <c r="L413" s="210">
        <f t="shared" ref="L413:M413" si="166">SUM(L414+L418+L421)</f>
        <v>910000</v>
      </c>
      <c r="M413" s="210">
        <f t="shared" si="166"/>
        <v>910000</v>
      </c>
      <c r="N413" s="204">
        <f t="shared" si="165"/>
        <v>80.530973451327441</v>
      </c>
      <c r="O413" s="205">
        <f t="shared" si="165"/>
        <v>100</v>
      </c>
      <c r="P413" s="143"/>
    </row>
    <row r="414" spans="1:16" s="67" customFormat="1" x14ac:dyDescent="0.2">
      <c r="A414" s="146">
        <v>1</v>
      </c>
      <c r="B414" s="146"/>
      <c r="C414" s="146"/>
      <c r="D414" s="146"/>
      <c r="E414" s="146" t="s">
        <v>148</v>
      </c>
      <c r="F414" s="146" t="s">
        <v>148</v>
      </c>
      <c r="G414" s="146" t="s">
        <v>148</v>
      </c>
      <c r="H414" s="147" t="s">
        <v>331</v>
      </c>
      <c r="I414" s="147" t="s">
        <v>428</v>
      </c>
      <c r="J414" s="148" t="s">
        <v>429</v>
      </c>
      <c r="K414" s="149">
        <f>SUM(K415)</f>
        <v>910000</v>
      </c>
      <c r="L414" s="149">
        <f t="shared" ref="L414:M414" si="167">SUM(L415)</f>
        <v>810000</v>
      </c>
      <c r="M414" s="149">
        <f t="shared" si="167"/>
        <v>810000</v>
      </c>
      <c r="N414" s="150">
        <f t="shared" si="165"/>
        <v>89.010989010989007</v>
      </c>
      <c r="O414" s="151">
        <f t="shared" si="165"/>
        <v>100</v>
      </c>
      <c r="P414" s="143"/>
    </row>
    <row r="415" spans="1:16" s="67" customFormat="1" x14ac:dyDescent="0.2">
      <c r="A415" s="152"/>
      <c r="B415" s="152"/>
      <c r="C415" s="152"/>
      <c r="D415" s="152"/>
      <c r="E415" s="152" t="s">
        <v>154</v>
      </c>
      <c r="F415" s="152" t="s">
        <v>154</v>
      </c>
      <c r="G415" s="152" t="s">
        <v>154</v>
      </c>
      <c r="H415" s="153"/>
      <c r="I415" s="154">
        <v>38</v>
      </c>
      <c r="J415" s="158" t="s">
        <v>162</v>
      </c>
      <c r="K415" s="155">
        <f>SUM(K416:K417)</f>
        <v>910000</v>
      </c>
      <c r="L415" s="228">
        <v>810000</v>
      </c>
      <c r="M415" s="228">
        <v>810000</v>
      </c>
      <c r="N415" s="156">
        <f t="shared" si="165"/>
        <v>89.010989010989007</v>
      </c>
      <c r="O415" s="157">
        <f t="shared" si="165"/>
        <v>100</v>
      </c>
      <c r="P415" s="143"/>
    </row>
    <row r="416" spans="1:16" s="67" customFormat="1" x14ac:dyDescent="0.2">
      <c r="A416" s="152">
        <v>1</v>
      </c>
      <c r="B416" s="152"/>
      <c r="C416" s="152"/>
      <c r="D416" s="152"/>
      <c r="E416" s="152" t="s">
        <v>154</v>
      </c>
      <c r="F416" s="152" t="s">
        <v>154</v>
      </c>
      <c r="G416" s="152" t="s">
        <v>154</v>
      </c>
      <c r="H416" s="153"/>
      <c r="I416" s="154">
        <v>381</v>
      </c>
      <c r="J416" s="158" t="s">
        <v>97</v>
      </c>
      <c r="K416" s="228">
        <v>760000</v>
      </c>
      <c r="L416" s="155"/>
      <c r="M416" s="155"/>
      <c r="N416" s="172"/>
      <c r="O416" s="160"/>
      <c r="P416" s="143"/>
    </row>
    <row r="417" spans="1:16" s="67" customFormat="1" x14ac:dyDescent="0.2">
      <c r="A417" s="152"/>
      <c r="B417" s="152"/>
      <c r="C417" s="152"/>
      <c r="D417" s="152"/>
      <c r="E417" s="152"/>
      <c r="F417" s="152"/>
      <c r="G417" s="152"/>
      <c r="H417" s="153"/>
      <c r="I417" s="154">
        <v>382</v>
      </c>
      <c r="J417" s="179" t="s">
        <v>491</v>
      </c>
      <c r="K417" s="228">
        <v>150000</v>
      </c>
      <c r="L417" s="155"/>
      <c r="M417" s="155"/>
      <c r="N417" s="172"/>
      <c r="O417" s="160"/>
      <c r="P417" s="143"/>
    </row>
    <row r="418" spans="1:16" s="72" customFormat="1" ht="25.5" x14ac:dyDescent="0.2">
      <c r="A418" s="169">
        <v>1</v>
      </c>
      <c r="B418" s="169"/>
      <c r="C418" s="169"/>
      <c r="D418" s="169"/>
      <c r="E418" s="169" t="s">
        <v>148</v>
      </c>
      <c r="F418" s="169" t="s">
        <v>148</v>
      </c>
      <c r="G418" s="169" t="s">
        <v>148</v>
      </c>
      <c r="H418" s="170" t="s">
        <v>331</v>
      </c>
      <c r="I418" s="170" t="s">
        <v>430</v>
      </c>
      <c r="J418" s="171" t="s">
        <v>431</v>
      </c>
      <c r="K418" s="180">
        <f>SUM(K419)</f>
        <v>100000</v>
      </c>
      <c r="L418" s="180">
        <f t="shared" ref="L418:M418" si="168">SUM(L419)</f>
        <v>100000</v>
      </c>
      <c r="M418" s="180">
        <f t="shared" si="168"/>
        <v>100000</v>
      </c>
      <c r="N418" s="181">
        <f>AVERAGE(L418/K418)*100</f>
        <v>100</v>
      </c>
      <c r="O418" s="182">
        <f>AVERAGE(M418/L418)*100</f>
        <v>100</v>
      </c>
      <c r="P418" s="165"/>
    </row>
    <row r="419" spans="1:16" s="67" customFormat="1" x14ac:dyDescent="0.2">
      <c r="A419" s="152"/>
      <c r="B419" s="152"/>
      <c r="C419" s="152"/>
      <c r="D419" s="152"/>
      <c r="E419" s="152"/>
      <c r="F419" s="152"/>
      <c r="G419" s="152"/>
      <c r="H419" s="153"/>
      <c r="I419" s="154">
        <v>35</v>
      </c>
      <c r="J419" s="158" t="s">
        <v>88</v>
      </c>
      <c r="K419" s="155">
        <f>SUM(K420)</f>
        <v>100000</v>
      </c>
      <c r="L419" s="228">
        <v>100000</v>
      </c>
      <c r="M419" s="228">
        <v>100000</v>
      </c>
      <c r="N419" s="156">
        <f>AVERAGE(L419/K419)*100</f>
        <v>100</v>
      </c>
      <c r="O419" s="157">
        <f>AVERAGE(M419/L419)*100</f>
        <v>100</v>
      </c>
      <c r="P419" s="143"/>
    </row>
    <row r="420" spans="1:16" s="67" customFormat="1" x14ac:dyDescent="0.2">
      <c r="A420" s="152">
        <v>1</v>
      </c>
      <c r="B420" s="152"/>
      <c r="C420" s="152"/>
      <c r="D420" s="152"/>
      <c r="E420" s="152"/>
      <c r="F420" s="152"/>
      <c r="G420" s="152"/>
      <c r="H420" s="153"/>
      <c r="I420" s="154">
        <v>351</v>
      </c>
      <c r="J420" s="158" t="s">
        <v>89</v>
      </c>
      <c r="K420" s="228">
        <v>100000</v>
      </c>
      <c r="L420" s="228"/>
      <c r="M420" s="228"/>
      <c r="N420" s="172"/>
      <c r="O420" s="160"/>
      <c r="P420" s="143"/>
    </row>
    <row r="421" spans="1:16" s="67" customFormat="1" x14ac:dyDescent="0.2">
      <c r="A421" s="146">
        <v>1</v>
      </c>
      <c r="B421" s="146"/>
      <c r="C421" s="146"/>
      <c r="D421" s="146"/>
      <c r="E421" s="146" t="s">
        <v>148</v>
      </c>
      <c r="F421" s="146" t="s">
        <v>148</v>
      </c>
      <c r="G421" s="146" t="s">
        <v>148</v>
      </c>
      <c r="H421" s="147" t="s">
        <v>331</v>
      </c>
      <c r="I421" s="147" t="s">
        <v>624</v>
      </c>
      <c r="J421" s="148" t="s">
        <v>619</v>
      </c>
      <c r="K421" s="149">
        <f>SUM(K422)</f>
        <v>120000</v>
      </c>
      <c r="L421" s="149">
        <f t="shared" ref="L421:M421" si="169">SUM(L422)</f>
        <v>0</v>
      </c>
      <c r="M421" s="149">
        <f t="shared" si="169"/>
        <v>0</v>
      </c>
      <c r="N421" s="150">
        <f>AVERAGE(L421/K421)*100</f>
        <v>0</v>
      </c>
      <c r="O421" s="151">
        <v>0</v>
      </c>
      <c r="P421" s="143"/>
    </row>
    <row r="422" spans="1:16" s="67" customFormat="1" x14ac:dyDescent="0.2">
      <c r="A422" s="152"/>
      <c r="B422" s="152"/>
      <c r="C422" s="152"/>
      <c r="D422" s="152"/>
      <c r="E422" s="152" t="s">
        <v>154</v>
      </c>
      <c r="F422" s="152" t="s">
        <v>154</v>
      </c>
      <c r="G422" s="152" t="s">
        <v>154</v>
      </c>
      <c r="H422" s="153"/>
      <c r="I422" s="154">
        <v>38</v>
      </c>
      <c r="J422" s="223" t="s">
        <v>162</v>
      </c>
      <c r="K422" s="158">
        <f>SUM(K423)</f>
        <v>120000</v>
      </c>
      <c r="L422" s="223">
        <v>0</v>
      </c>
      <c r="M422" s="223">
        <v>0</v>
      </c>
      <c r="N422" s="156">
        <f>AVERAGE(L422/K422)*100</f>
        <v>0</v>
      </c>
      <c r="O422" s="157">
        <v>0</v>
      </c>
      <c r="P422" s="143"/>
    </row>
    <row r="423" spans="1:16" s="67" customFormat="1" x14ac:dyDescent="0.2">
      <c r="A423" s="152">
        <v>1</v>
      </c>
      <c r="B423" s="152"/>
      <c r="C423" s="152"/>
      <c r="D423" s="152"/>
      <c r="E423" s="152"/>
      <c r="F423" s="152"/>
      <c r="G423" s="152"/>
      <c r="H423" s="153"/>
      <c r="I423" s="154">
        <v>381</v>
      </c>
      <c r="J423" s="223" t="s">
        <v>97</v>
      </c>
      <c r="K423" s="228">
        <v>120000</v>
      </c>
      <c r="L423" s="155"/>
      <c r="M423" s="155"/>
      <c r="N423" s="172"/>
      <c r="O423" s="160"/>
      <c r="P423" s="143"/>
    </row>
    <row r="424" spans="1:16" s="67" customFormat="1" x14ac:dyDescent="0.2">
      <c r="A424" s="206">
        <v>1</v>
      </c>
      <c r="B424" s="206"/>
      <c r="C424" s="206"/>
      <c r="D424" s="206">
        <v>4</v>
      </c>
      <c r="E424" s="206" t="s">
        <v>148</v>
      </c>
      <c r="F424" s="206" t="s">
        <v>148</v>
      </c>
      <c r="G424" s="206" t="s">
        <v>148</v>
      </c>
      <c r="H424" s="207"/>
      <c r="I424" s="207" t="s">
        <v>432</v>
      </c>
      <c r="J424" s="209" t="s">
        <v>433</v>
      </c>
      <c r="K424" s="210">
        <f>SUM(K425+K428+K431+K434+K437+K440+K443+K446)</f>
        <v>1395000</v>
      </c>
      <c r="L424" s="210">
        <f t="shared" ref="L424:M424" si="170">SUM(L425+L428+L431+L434+L437+L440+L443+L446)</f>
        <v>435000</v>
      </c>
      <c r="M424" s="210">
        <f t="shared" si="170"/>
        <v>435000</v>
      </c>
      <c r="N424" s="204">
        <f t="shared" ref="N424:O426" si="171">AVERAGE(L424/K424)*100</f>
        <v>31.182795698924732</v>
      </c>
      <c r="O424" s="205">
        <f t="shared" si="171"/>
        <v>100</v>
      </c>
      <c r="P424" s="143"/>
    </row>
    <row r="425" spans="1:16" s="67" customFormat="1" x14ac:dyDescent="0.2">
      <c r="A425" s="146">
        <v>1</v>
      </c>
      <c r="B425" s="146"/>
      <c r="C425" s="146"/>
      <c r="D425" s="146"/>
      <c r="E425" s="146" t="s">
        <v>148</v>
      </c>
      <c r="F425" s="146" t="s">
        <v>148</v>
      </c>
      <c r="G425" s="146" t="s">
        <v>148</v>
      </c>
      <c r="H425" s="147" t="s">
        <v>331</v>
      </c>
      <c r="I425" s="147" t="s">
        <v>434</v>
      </c>
      <c r="J425" s="148" t="s">
        <v>435</v>
      </c>
      <c r="K425" s="149">
        <f>SUM(K426)</f>
        <v>15000</v>
      </c>
      <c r="L425" s="149">
        <f t="shared" ref="L425:M425" si="172">SUM(L426)</f>
        <v>15000</v>
      </c>
      <c r="M425" s="149">
        <f t="shared" si="172"/>
        <v>15000</v>
      </c>
      <c r="N425" s="150">
        <f t="shared" si="171"/>
        <v>100</v>
      </c>
      <c r="O425" s="151">
        <f t="shared" si="171"/>
        <v>100</v>
      </c>
      <c r="P425" s="143"/>
    </row>
    <row r="426" spans="1:16" s="67" customFormat="1" x14ac:dyDescent="0.2">
      <c r="A426" s="152"/>
      <c r="B426" s="152"/>
      <c r="C426" s="152"/>
      <c r="D426" s="152"/>
      <c r="E426" s="152" t="s">
        <v>154</v>
      </c>
      <c r="F426" s="152" t="s">
        <v>154</v>
      </c>
      <c r="G426" s="152" t="s">
        <v>154</v>
      </c>
      <c r="H426" s="153"/>
      <c r="I426" s="154">
        <v>42</v>
      </c>
      <c r="J426" s="158" t="s">
        <v>104</v>
      </c>
      <c r="K426" s="155">
        <f>SUM(K427)</f>
        <v>15000</v>
      </c>
      <c r="L426" s="228">
        <v>15000</v>
      </c>
      <c r="M426" s="228">
        <v>15000</v>
      </c>
      <c r="N426" s="156">
        <f t="shared" si="171"/>
        <v>100</v>
      </c>
      <c r="O426" s="157">
        <f t="shared" si="171"/>
        <v>100</v>
      </c>
      <c r="P426" s="143"/>
    </row>
    <row r="427" spans="1:16" s="67" customFormat="1" x14ac:dyDescent="0.2">
      <c r="A427" s="152">
        <v>1</v>
      </c>
      <c r="B427" s="152"/>
      <c r="C427" s="152"/>
      <c r="D427" s="152"/>
      <c r="E427" s="152" t="s">
        <v>154</v>
      </c>
      <c r="F427" s="152" t="s">
        <v>154</v>
      </c>
      <c r="G427" s="152" t="s">
        <v>154</v>
      </c>
      <c r="H427" s="153"/>
      <c r="I427" s="154">
        <v>422</v>
      </c>
      <c r="J427" s="158" t="s">
        <v>192</v>
      </c>
      <c r="K427" s="228">
        <v>15000</v>
      </c>
      <c r="L427" s="155"/>
      <c r="M427" s="155"/>
      <c r="N427" s="172"/>
      <c r="O427" s="160"/>
      <c r="P427" s="143"/>
    </row>
    <row r="428" spans="1:16" s="67" customFormat="1" x14ac:dyDescent="0.2">
      <c r="A428" s="146">
        <v>1</v>
      </c>
      <c r="B428" s="146"/>
      <c r="C428" s="146"/>
      <c r="D428" s="146"/>
      <c r="E428" s="146" t="s">
        <v>148</v>
      </c>
      <c r="F428" s="146" t="s">
        <v>148</v>
      </c>
      <c r="G428" s="146" t="s">
        <v>148</v>
      </c>
      <c r="H428" s="147" t="s">
        <v>331</v>
      </c>
      <c r="I428" s="147" t="s">
        <v>588</v>
      </c>
      <c r="J428" s="148" t="s">
        <v>589</v>
      </c>
      <c r="K428" s="149">
        <f>SUM(K429)</f>
        <v>40000</v>
      </c>
      <c r="L428" s="149">
        <f t="shared" ref="L428:M428" si="173">SUM(L429)</f>
        <v>50000</v>
      </c>
      <c r="M428" s="149">
        <f t="shared" si="173"/>
        <v>50000</v>
      </c>
      <c r="N428" s="150">
        <f t="shared" ref="N428:N429" si="174">AVERAGE(L428/K428)*100</f>
        <v>125</v>
      </c>
      <c r="O428" s="151">
        <f t="shared" ref="O428:O429" si="175">AVERAGE(M428/L428)*100</f>
        <v>100</v>
      </c>
      <c r="P428" s="143"/>
    </row>
    <row r="429" spans="1:16" s="67" customFormat="1" x14ac:dyDescent="0.2">
      <c r="A429" s="152"/>
      <c r="B429" s="152"/>
      <c r="C429" s="152"/>
      <c r="D429" s="152"/>
      <c r="E429" s="152"/>
      <c r="F429" s="152"/>
      <c r="G429" s="152"/>
      <c r="H429" s="153"/>
      <c r="I429" s="154">
        <v>42</v>
      </c>
      <c r="J429" s="158" t="s">
        <v>104</v>
      </c>
      <c r="K429" s="155">
        <f>SUM(K430)</f>
        <v>40000</v>
      </c>
      <c r="L429" s="228">
        <v>50000</v>
      </c>
      <c r="M429" s="228">
        <v>50000</v>
      </c>
      <c r="N429" s="156">
        <f t="shared" si="174"/>
        <v>125</v>
      </c>
      <c r="O429" s="157">
        <f t="shared" si="175"/>
        <v>100</v>
      </c>
      <c r="P429" s="143"/>
    </row>
    <row r="430" spans="1:16" s="67" customFormat="1" x14ac:dyDescent="0.2">
      <c r="A430" s="152">
        <v>1</v>
      </c>
      <c r="B430" s="152"/>
      <c r="C430" s="152"/>
      <c r="D430" s="152"/>
      <c r="E430" s="152"/>
      <c r="F430" s="152"/>
      <c r="G430" s="152"/>
      <c r="H430" s="153"/>
      <c r="I430" s="154">
        <v>422</v>
      </c>
      <c r="J430" s="158" t="s">
        <v>192</v>
      </c>
      <c r="K430" s="228">
        <v>40000</v>
      </c>
      <c r="L430" s="155"/>
      <c r="M430" s="155"/>
      <c r="N430" s="172"/>
      <c r="O430" s="160"/>
      <c r="P430" s="143"/>
    </row>
    <row r="431" spans="1:16" s="72" customFormat="1" ht="26.25" customHeight="1" x14ac:dyDescent="0.2">
      <c r="A431" s="169">
        <v>1</v>
      </c>
      <c r="B431" s="169"/>
      <c r="C431" s="169"/>
      <c r="D431" s="169">
        <v>4</v>
      </c>
      <c r="E431" s="169" t="s">
        <v>148</v>
      </c>
      <c r="F431" s="169" t="s">
        <v>148</v>
      </c>
      <c r="G431" s="169" t="s">
        <v>148</v>
      </c>
      <c r="H431" s="170" t="s">
        <v>331</v>
      </c>
      <c r="I431" s="170" t="s">
        <v>436</v>
      </c>
      <c r="J431" s="171" t="s">
        <v>437</v>
      </c>
      <c r="K431" s="180">
        <f>SUM(K432)</f>
        <v>300000</v>
      </c>
      <c r="L431" s="180">
        <f t="shared" ref="L431:M431" si="176">SUM(L432)</f>
        <v>0</v>
      </c>
      <c r="M431" s="180">
        <f t="shared" si="176"/>
        <v>0</v>
      </c>
      <c r="N431" s="181">
        <f>AVERAGE(L431/K431)*100</f>
        <v>0</v>
      </c>
      <c r="O431" s="182">
        <v>0</v>
      </c>
      <c r="P431" s="165"/>
    </row>
    <row r="432" spans="1:16" s="67" customFormat="1" x14ac:dyDescent="0.2">
      <c r="A432" s="152"/>
      <c r="B432" s="152"/>
      <c r="C432" s="152"/>
      <c r="D432" s="152"/>
      <c r="E432" s="152"/>
      <c r="F432" s="152"/>
      <c r="G432" s="152"/>
      <c r="H432" s="153"/>
      <c r="I432" s="154">
        <v>45</v>
      </c>
      <c r="J432" s="158" t="s">
        <v>110</v>
      </c>
      <c r="K432" s="155">
        <f>SUM(K433)</f>
        <v>300000</v>
      </c>
      <c r="L432" s="228">
        <v>0</v>
      </c>
      <c r="M432" s="228">
        <v>0</v>
      </c>
      <c r="N432" s="156">
        <f>AVERAGE(L432/K432)*100</f>
        <v>0</v>
      </c>
      <c r="O432" s="157">
        <v>0</v>
      </c>
      <c r="P432" s="143"/>
    </row>
    <row r="433" spans="1:16" s="67" customFormat="1" x14ac:dyDescent="0.2">
      <c r="A433" s="152">
        <v>1</v>
      </c>
      <c r="B433" s="152"/>
      <c r="C433" s="152"/>
      <c r="D433" s="152">
        <v>4</v>
      </c>
      <c r="E433" s="152"/>
      <c r="F433" s="152"/>
      <c r="G433" s="152"/>
      <c r="H433" s="153"/>
      <c r="I433" s="154">
        <v>451</v>
      </c>
      <c r="J433" s="158" t="s">
        <v>111</v>
      </c>
      <c r="K433" s="228">
        <v>300000</v>
      </c>
      <c r="L433" s="155"/>
      <c r="M433" s="155"/>
      <c r="N433" s="172"/>
      <c r="O433" s="160"/>
      <c r="P433" s="142"/>
    </row>
    <row r="434" spans="1:16" s="67" customFormat="1" x14ac:dyDescent="0.2">
      <c r="A434" s="169">
        <v>1</v>
      </c>
      <c r="B434" s="169"/>
      <c r="C434" s="169"/>
      <c r="D434" s="169"/>
      <c r="E434" s="169" t="s">
        <v>148</v>
      </c>
      <c r="F434" s="169" t="s">
        <v>148</v>
      </c>
      <c r="G434" s="169" t="s">
        <v>148</v>
      </c>
      <c r="H434" s="170" t="s">
        <v>331</v>
      </c>
      <c r="I434" s="170" t="s">
        <v>590</v>
      </c>
      <c r="J434" s="171" t="s">
        <v>591</v>
      </c>
      <c r="K434" s="180">
        <f>SUM(K435)</f>
        <v>90000</v>
      </c>
      <c r="L434" s="180">
        <f t="shared" ref="L434:M434" si="177">SUM(L435)</f>
        <v>0</v>
      </c>
      <c r="M434" s="180">
        <f t="shared" si="177"/>
        <v>0</v>
      </c>
      <c r="N434" s="181">
        <f>AVERAGE(L434/K434)*100</f>
        <v>0</v>
      </c>
      <c r="O434" s="182">
        <v>0</v>
      </c>
      <c r="P434" s="142"/>
    </row>
    <row r="435" spans="1:16" s="67" customFormat="1" x14ac:dyDescent="0.2">
      <c r="A435" s="152"/>
      <c r="B435" s="152"/>
      <c r="C435" s="152"/>
      <c r="D435" s="152"/>
      <c r="E435" s="152"/>
      <c r="F435" s="152"/>
      <c r="G435" s="152"/>
      <c r="H435" s="153"/>
      <c r="I435" s="154">
        <v>45</v>
      </c>
      <c r="J435" s="158" t="s">
        <v>110</v>
      </c>
      <c r="K435" s="155">
        <f>SUM(K436)</f>
        <v>90000</v>
      </c>
      <c r="L435" s="228">
        <v>0</v>
      </c>
      <c r="M435" s="228">
        <v>0</v>
      </c>
      <c r="N435" s="156">
        <f>AVERAGE(L435/K435)*100</f>
        <v>0</v>
      </c>
      <c r="O435" s="157">
        <v>0</v>
      </c>
      <c r="P435" s="142"/>
    </row>
    <row r="436" spans="1:16" s="67" customFormat="1" x14ac:dyDescent="0.2">
      <c r="A436" s="152">
        <v>1</v>
      </c>
      <c r="B436" s="152"/>
      <c r="C436" s="152"/>
      <c r="D436" s="152"/>
      <c r="E436" s="152"/>
      <c r="F436" s="152"/>
      <c r="G436" s="152"/>
      <c r="H436" s="153"/>
      <c r="I436" s="154">
        <v>451</v>
      </c>
      <c r="J436" s="158" t="s">
        <v>111</v>
      </c>
      <c r="K436" s="228">
        <v>90000</v>
      </c>
      <c r="L436" s="155"/>
      <c r="M436" s="155"/>
      <c r="N436" s="172"/>
      <c r="O436" s="160"/>
      <c r="P436" s="142"/>
    </row>
    <row r="437" spans="1:16" s="67" customFormat="1" x14ac:dyDescent="0.2">
      <c r="A437" s="146">
        <v>1</v>
      </c>
      <c r="B437" s="146"/>
      <c r="C437" s="146"/>
      <c r="D437" s="146"/>
      <c r="E437" s="146" t="s">
        <v>148</v>
      </c>
      <c r="F437" s="146" t="s">
        <v>148</v>
      </c>
      <c r="G437" s="146" t="s">
        <v>148</v>
      </c>
      <c r="H437" s="147" t="s">
        <v>331</v>
      </c>
      <c r="I437" s="147" t="s">
        <v>438</v>
      </c>
      <c r="J437" s="148" t="s">
        <v>439</v>
      </c>
      <c r="K437" s="149">
        <f>SUM(K438)</f>
        <v>50000</v>
      </c>
      <c r="L437" s="149">
        <f t="shared" ref="L437:M437" si="178">SUM(L438)</f>
        <v>70000</v>
      </c>
      <c r="M437" s="149">
        <f t="shared" si="178"/>
        <v>70000</v>
      </c>
      <c r="N437" s="150">
        <f>AVERAGE(L437/K437)*100</f>
        <v>140</v>
      </c>
      <c r="O437" s="151">
        <f>AVERAGE(M437/L437)*100</f>
        <v>100</v>
      </c>
      <c r="P437" s="143"/>
    </row>
    <row r="438" spans="1:16" s="67" customFormat="1" x14ac:dyDescent="0.2">
      <c r="A438" s="152"/>
      <c r="B438" s="152"/>
      <c r="C438" s="152"/>
      <c r="D438" s="152"/>
      <c r="E438" s="152" t="s">
        <v>154</v>
      </c>
      <c r="F438" s="152" t="s">
        <v>154</v>
      </c>
      <c r="G438" s="152" t="s">
        <v>154</v>
      </c>
      <c r="H438" s="153"/>
      <c r="I438" s="154">
        <v>32</v>
      </c>
      <c r="J438" s="158" t="s">
        <v>80</v>
      </c>
      <c r="K438" s="155">
        <f>SUM(K439)</f>
        <v>50000</v>
      </c>
      <c r="L438" s="228">
        <v>70000</v>
      </c>
      <c r="M438" s="228">
        <v>70000</v>
      </c>
      <c r="N438" s="156">
        <f>AVERAGE(L438/K438)*100</f>
        <v>140</v>
      </c>
      <c r="O438" s="157">
        <f>AVERAGE(M438/L438)*100</f>
        <v>100</v>
      </c>
      <c r="P438" s="143"/>
    </row>
    <row r="439" spans="1:16" s="67" customFormat="1" x14ac:dyDescent="0.2">
      <c r="A439" s="152">
        <v>1</v>
      </c>
      <c r="B439" s="152"/>
      <c r="C439" s="152"/>
      <c r="D439" s="152"/>
      <c r="E439" s="152" t="s">
        <v>154</v>
      </c>
      <c r="F439" s="152" t="s">
        <v>154</v>
      </c>
      <c r="G439" s="152" t="s">
        <v>154</v>
      </c>
      <c r="H439" s="153"/>
      <c r="I439" s="154">
        <v>323</v>
      </c>
      <c r="J439" s="158" t="s">
        <v>83</v>
      </c>
      <c r="K439" s="228">
        <v>50000</v>
      </c>
      <c r="L439" s="155"/>
      <c r="M439" s="155"/>
      <c r="N439" s="172"/>
      <c r="O439" s="160"/>
      <c r="P439" s="143"/>
    </row>
    <row r="440" spans="1:16" s="67" customFormat="1" x14ac:dyDescent="0.2">
      <c r="A440" s="146">
        <v>1</v>
      </c>
      <c r="B440" s="146"/>
      <c r="C440" s="146"/>
      <c r="D440" s="146"/>
      <c r="E440" s="146" t="s">
        <v>148</v>
      </c>
      <c r="F440" s="146" t="s">
        <v>148</v>
      </c>
      <c r="G440" s="146" t="s">
        <v>148</v>
      </c>
      <c r="H440" s="147" t="s">
        <v>331</v>
      </c>
      <c r="I440" s="147" t="s">
        <v>440</v>
      </c>
      <c r="J440" s="148" t="s">
        <v>441</v>
      </c>
      <c r="K440" s="149">
        <f>SUM(K441)</f>
        <v>665000</v>
      </c>
      <c r="L440" s="149">
        <f t="shared" ref="L440:M440" si="179">SUM(L441)</f>
        <v>300000</v>
      </c>
      <c r="M440" s="149">
        <f t="shared" si="179"/>
        <v>300000</v>
      </c>
      <c r="N440" s="150">
        <f>AVERAGE(L440/K440)*100</f>
        <v>45.112781954887218</v>
      </c>
      <c r="O440" s="151">
        <f>AVERAGE(M440/L440)*100</f>
        <v>100</v>
      </c>
      <c r="P440" s="143"/>
    </row>
    <row r="441" spans="1:16" s="67" customFormat="1" x14ac:dyDescent="0.2">
      <c r="A441" s="152"/>
      <c r="B441" s="152"/>
      <c r="C441" s="152"/>
      <c r="D441" s="152"/>
      <c r="E441" s="152" t="s">
        <v>154</v>
      </c>
      <c r="F441" s="152" t="s">
        <v>154</v>
      </c>
      <c r="G441" s="152" t="s">
        <v>154</v>
      </c>
      <c r="H441" s="153"/>
      <c r="I441" s="154">
        <v>45</v>
      </c>
      <c r="J441" s="158" t="s">
        <v>110</v>
      </c>
      <c r="K441" s="155">
        <f>SUM(K442)</f>
        <v>665000</v>
      </c>
      <c r="L441" s="228">
        <v>300000</v>
      </c>
      <c r="M441" s="228">
        <v>300000</v>
      </c>
      <c r="N441" s="156">
        <f>AVERAGE(L441/K441)*100</f>
        <v>45.112781954887218</v>
      </c>
      <c r="O441" s="157">
        <f>AVERAGE(M441/L441)*100</f>
        <v>100</v>
      </c>
      <c r="P441" s="143"/>
    </row>
    <row r="442" spans="1:16" s="67" customFormat="1" x14ac:dyDescent="0.2">
      <c r="A442" s="152">
        <v>1</v>
      </c>
      <c r="B442" s="152"/>
      <c r="C442" s="152"/>
      <c r="D442" s="152"/>
      <c r="E442" s="152" t="s">
        <v>154</v>
      </c>
      <c r="F442" s="152" t="s">
        <v>154</v>
      </c>
      <c r="G442" s="152" t="s">
        <v>154</v>
      </c>
      <c r="H442" s="153"/>
      <c r="I442" s="154">
        <v>451</v>
      </c>
      <c r="J442" s="158" t="s">
        <v>111</v>
      </c>
      <c r="K442" s="228">
        <v>665000</v>
      </c>
      <c r="L442" s="155"/>
      <c r="M442" s="155"/>
      <c r="N442" s="172"/>
      <c r="O442" s="160"/>
      <c r="P442" s="143"/>
    </row>
    <row r="443" spans="1:16" s="67" customFormat="1" x14ac:dyDescent="0.2">
      <c r="A443" s="169">
        <v>1</v>
      </c>
      <c r="B443" s="169"/>
      <c r="C443" s="169"/>
      <c r="D443" s="169"/>
      <c r="E443" s="169"/>
      <c r="F443" s="169"/>
      <c r="G443" s="169" t="s">
        <v>148</v>
      </c>
      <c r="H443" s="170" t="s">
        <v>331</v>
      </c>
      <c r="I443" s="170" t="s">
        <v>611</v>
      </c>
      <c r="J443" s="171" t="s">
        <v>565</v>
      </c>
      <c r="K443" s="180">
        <f>SUM(K444)</f>
        <v>150000</v>
      </c>
      <c r="L443" s="180">
        <f>SUM(L444)</f>
        <v>0</v>
      </c>
      <c r="M443" s="180">
        <f>SUM(M444)</f>
        <v>0</v>
      </c>
      <c r="N443" s="181">
        <f>AVERAGE(L443/K443)*100</f>
        <v>0</v>
      </c>
      <c r="O443" s="182">
        <v>0</v>
      </c>
      <c r="P443" s="236"/>
    </row>
    <row r="444" spans="1:16" s="67" customFormat="1" x14ac:dyDescent="0.2">
      <c r="A444" s="166"/>
      <c r="B444" s="166"/>
      <c r="C444" s="166"/>
      <c r="D444" s="166"/>
      <c r="E444" s="166"/>
      <c r="F444" s="166"/>
      <c r="G444" s="166"/>
      <c r="H444" s="153"/>
      <c r="I444" s="154">
        <v>32</v>
      </c>
      <c r="J444" s="158" t="s">
        <v>80</v>
      </c>
      <c r="K444" s="158">
        <f>SUM(K445)</f>
        <v>150000</v>
      </c>
      <c r="L444" s="223">
        <v>0</v>
      </c>
      <c r="M444" s="223">
        <v>0</v>
      </c>
      <c r="N444" s="156">
        <f>AVERAGE(L444/K444)*100</f>
        <v>0</v>
      </c>
      <c r="O444" s="157">
        <v>0</v>
      </c>
      <c r="P444" s="236"/>
    </row>
    <row r="445" spans="1:16" s="67" customFormat="1" x14ac:dyDescent="0.2">
      <c r="A445" s="166">
        <v>1</v>
      </c>
      <c r="B445" s="166"/>
      <c r="C445" s="166"/>
      <c r="D445" s="166"/>
      <c r="E445" s="166"/>
      <c r="F445" s="166"/>
      <c r="G445" s="166"/>
      <c r="H445" s="153"/>
      <c r="I445" s="154">
        <v>323</v>
      </c>
      <c r="J445" s="158" t="s">
        <v>83</v>
      </c>
      <c r="K445" s="228">
        <v>150000</v>
      </c>
      <c r="L445" s="155"/>
      <c r="M445" s="155"/>
      <c r="N445" s="172"/>
      <c r="O445" s="160"/>
      <c r="P445" s="236"/>
    </row>
    <row r="446" spans="1:16" s="67" customFormat="1" x14ac:dyDescent="0.2">
      <c r="A446" s="169">
        <v>1</v>
      </c>
      <c r="B446" s="169"/>
      <c r="C446" s="169"/>
      <c r="D446" s="169"/>
      <c r="E446" s="169"/>
      <c r="F446" s="169"/>
      <c r="G446" s="169" t="s">
        <v>148</v>
      </c>
      <c r="H446" s="170" t="s">
        <v>331</v>
      </c>
      <c r="I446" s="170" t="s">
        <v>612</v>
      </c>
      <c r="J446" s="171" t="s">
        <v>568</v>
      </c>
      <c r="K446" s="180">
        <f>SUM(K447)</f>
        <v>85000</v>
      </c>
      <c r="L446" s="180">
        <f>SUM(L447)</f>
        <v>0</v>
      </c>
      <c r="M446" s="180">
        <f>SUM(M447)</f>
        <v>0</v>
      </c>
      <c r="N446" s="181">
        <f>AVERAGE(L446/K446)*100</f>
        <v>0</v>
      </c>
      <c r="O446" s="182">
        <v>0</v>
      </c>
      <c r="P446" s="236"/>
    </row>
    <row r="447" spans="1:16" s="67" customFormat="1" x14ac:dyDescent="0.2">
      <c r="A447" s="166"/>
      <c r="B447" s="166"/>
      <c r="C447" s="166"/>
      <c r="D447" s="166"/>
      <c r="E447" s="166"/>
      <c r="F447" s="166"/>
      <c r="G447" s="166"/>
      <c r="H447" s="153"/>
      <c r="I447" s="154">
        <v>32</v>
      </c>
      <c r="J447" s="158" t="s">
        <v>80</v>
      </c>
      <c r="K447" s="158">
        <f>SUM(K448)</f>
        <v>85000</v>
      </c>
      <c r="L447" s="223">
        <v>0</v>
      </c>
      <c r="M447" s="223">
        <v>0</v>
      </c>
      <c r="N447" s="156">
        <v>0</v>
      </c>
      <c r="O447" s="157">
        <v>0</v>
      </c>
      <c r="P447" s="236"/>
    </row>
    <row r="448" spans="1:16" s="67" customFormat="1" x14ac:dyDescent="0.2">
      <c r="A448" s="166">
        <v>1</v>
      </c>
      <c r="B448" s="166"/>
      <c r="C448" s="166"/>
      <c r="D448" s="166"/>
      <c r="E448" s="166"/>
      <c r="F448" s="166"/>
      <c r="G448" s="166"/>
      <c r="H448" s="153"/>
      <c r="I448" s="154">
        <v>323</v>
      </c>
      <c r="J448" s="158" t="s">
        <v>83</v>
      </c>
      <c r="K448" s="228">
        <v>85000</v>
      </c>
      <c r="L448" s="155"/>
      <c r="M448" s="155"/>
      <c r="N448" s="172"/>
      <c r="O448" s="160"/>
      <c r="P448" s="236"/>
    </row>
    <row r="449" spans="1:16" s="67" customFormat="1" x14ac:dyDescent="0.2">
      <c r="A449" s="162"/>
      <c r="B449" s="162"/>
      <c r="C449" s="162"/>
      <c r="D449" s="162"/>
      <c r="E449" s="162"/>
      <c r="F449" s="162"/>
      <c r="G449" s="162"/>
      <c r="H449" s="163"/>
      <c r="I449" s="211" t="s">
        <v>442</v>
      </c>
      <c r="J449" s="164"/>
      <c r="K449" s="164">
        <f>SUM(K451+K455+K468+K493)</f>
        <v>3739203</v>
      </c>
      <c r="L449" s="164">
        <f>SUM(L451+L455+L468+L493)</f>
        <v>4590350</v>
      </c>
      <c r="M449" s="164">
        <f>SUM(M451+M455+M468+M493)</f>
        <v>4640350</v>
      </c>
      <c r="N449" s="212">
        <f>AVERAGE(L449/K449)*100</f>
        <v>122.76279196395596</v>
      </c>
      <c r="O449" s="213">
        <f>AVERAGE(M449/L449)*100</f>
        <v>101.08924156110099</v>
      </c>
      <c r="P449" s="143"/>
    </row>
    <row r="450" spans="1:16" s="67" customFormat="1" x14ac:dyDescent="0.2">
      <c r="A450" s="162"/>
      <c r="B450" s="162"/>
      <c r="C450" s="162"/>
      <c r="D450" s="162"/>
      <c r="E450" s="162"/>
      <c r="F450" s="162"/>
      <c r="G450" s="162"/>
      <c r="H450" s="163" t="s">
        <v>259</v>
      </c>
      <c r="I450" s="211" t="s">
        <v>260</v>
      </c>
      <c r="J450" s="164"/>
      <c r="K450" s="164">
        <f>SUM(K452+K456+K469+K472+K475+K478+K481+K484+K487+K490+K494)</f>
        <v>3739203</v>
      </c>
      <c r="L450" s="164">
        <f t="shared" ref="L450:M450" si="180">SUM(L452+L456+L469+L472+L475+L478+L481+L484+L487+L490+L494)</f>
        <v>4590350</v>
      </c>
      <c r="M450" s="164">
        <f t="shared" si="180"/>
        <v>4640350</v>
      </c>
      <c r="N450" s="212">
        <f t="shared" ref="N450:O453" si="181">AVERAGE(L450/K450)*100</f>
        <v>122.76279196395596</v>
      </c>
      <c r="O450" s="213">
        <f t="shared" si="181"/>
        <v>101.08924156110099</v>
      </c>
      <c r="P450" s="143"/>
    </row>
    <row r="451" spans="1:16" s="67" customFormat="1" x14ac:dyDescent="0.2">
      <c r="A451" s="206">
        <v>1</v>
      </c>
      <c r="B451" s="206"/>
      <c r="C451" s="206"/>
      <c r="D451" s="206"/>
      <c r="E451" s="206" t="s">
        <v>148</v>
      </c>
      <c r="F451" s="206" t="s">
        <v>148</v>
      </c>
      <c r="G451" s="206" t="s">
        <v>148</v>
      </c>
      <c r="H451" s="207"/>
      <c r="I451" s="207" t="s">
        <v>443</v>
      </c>
      <c r="J451" s="209" t="s">
        <v>444</v>
      </c>
      <c r="K451" s="210">
        <f t="shared" ref="K451:M452" si="182">SUM(K452)</f>
        <v>600000</v>
      </c>
      <c r="L451" s="210">
        <f t="shared" si="182"/>
        <v>600000</v>
      </c>
      <c r="M451" s="210">
        <f t="shared" si="182"/>
        <v>600000</v>
      </c>
      <c r="N451" s="204">
        <f t="shared" si="181"/>
        <v>100</v>
      </c>
      <c r="O451" s="205">
        <f t="shared" si="181"/>
        <v>100</v>
      </c>
      <c r="P451" s="143"/>
    </row>
    <row r="452" spans="1:16" s="67" customFormat="1" x14ac:dyDescent="0.2">
      <c r="A452" s="146">
        <v>1</v>
      </c>
      <c r="B452" s="146"/>
      <c r="C452" s="146"/>
      <c r="D452" s="146"/>
      <c r="E452" s="146" t="s">
        <v>148</v>
      </c>
      <c r="F452" s="146" t="s">
        <v>148</v>
      </c>
      <c r="G452" s="146" t="s">
        <v>148</v>
      </c>
      <c r="H452" s="147" t="s">
        <v>321</v>
      </c>
      <c r="I452" s="147" t="s">
        <v>445</v>
      </c>
      <c r="J452" s="148" t="s">
        <v>446</v>
      </c>
      <c r="K452" s="149">
        <f t="shared" si="182"/>
        <v>600000</v>
      </c>
      <c r="L452" s="149">
        <f t="shared" si="182"/>
        <v>600000</v>
      </c>
      <c r="M452" s="149">
        <f t="shared" si="182"/>
        <v>600000</v>
      </c>
      <c r="N452" s="150">
        <f t="shared" si="181"/>
        <v>100</v>
      </c>
      <c r="O452" s="151">
        <f t="shared" si="181"/>
        <v>100</v>
      </c>
      <c r="P452" s="143"/>
    </row>
    <row r="453" spans="1:16" s="67" customFormat="1" x14ac:dyDescent="0.2">
      <c r="A453" s="152"/>
      <c r="B453" s="152"/>
      <c r="C453" s="152"/>
      <c r="D453" s="152"/>
      <c r="E453" s="152" t="s">
        <v>154</v>
      </c>
      <c r="F453" s="152" t="s">
        <v>154</v>
      </c>
      <c r="G453" s="152" t="s">
        <v>154</v>
      </c>
      <c r="H453" s="153"/>
      <c r="I453" s="154">
        <v>37</v>
      </c>
      <c r="J453" s="158" t="s">
        <v>94</v>
      </c>
      <c r="K453" s="155">
        <f>SUM(K454)</f>
        <v>600000</v>
      </c>
      <c r="L453" s="228">
        <v>600000</v>
      </c>
      <c r="M453" s="228">
        <v>600000</v>
      </c>
      <c r="N453" s="156">
        <f t="shared" si="181"/>
        <v>100</v>
      </c>
      <c r="O453" s="157">
        <f t="shared" si="181"/>
        <v>100</v>
      </c>
      <c r="P453" s="143"/>
    </row>
    <row r="454" spans="1:16" s="67" customFormat="1" x14ac:dyDescent="0.2">
      <c r="A454" s="152">
        <v>1</v>
      </c>
      <c r="B454" s="152"/>
      <c r="C454" s="152"/>
      <c r="D454" s="152"/>
      <c r="E454" s="152" t="s">
        <v>154</v>
      </c>
      <c r="F454" s="152" t="s">
        <v>154</v>
      </c>
      <c r="G454" s="152" t="s">
        <v>154</v>
      </c>
      <c r="H454" s="153"/>
      <c r="I454" s="154">
        <v>372</v>
      </c>
      <c r="J454" s="158" t="s">
        <v>95</v>
      </c>
      <c r="K454" s="228">
        <v>600000</v>
      </c>
      <c r="L454" s="155"/>
      <c r="M454" s="155"/>
      <c r="N454" s="172"/>
      <c r="O454" s="160"/>
      <c r="P454" s="143"/>
    </row>
    <row r="455" spans="1:16" s="67" customFormat="1" x14ac:dyDescent="0.2">
      <c r="A455" s="162"/>
      <c r="B455" s="162"/>
      <c r="C455" s="162"/>
      <c r="D455" s="162"/>
      <c r="E455" s="162" t="s">
        <v>148</v>
      </c>
      <c r="F455" s="162" t="s">
        <v>148</v>
      </c>
      <c r="G455" s="162" t="s">
        <v>148</v>
      </c>
      <c r="H455" s="163" t="s">
        <v>447</v>
      </c>
      <c r="I455" s="211" t="s">
        <v>448</v>
      </c>
      <c r="J455" s="164"/>
      <c r="K455" s="164">
        <f>SUM(K456)</f>
        <v>2344203</v>
      </c>
      <c r="L455" s="164">
        <f t="shared" ref="L455:M455" si="183">SUM(L456)</f>
        <v>3095350</v>
      </c>
      <c r="M455" s="164">
        <f t="shared" si="183"/>
        <v>3145350</v>
      </c>
      <c r="N455" s="212">
        <f t="shared" ref="N455:O455" si="184">AVERAGE(L455/K455)*100</f>
        <v>132.04274544482709</v>
      </c>
      <c r="O455" s="213">
        <f t="shared" si="184"/>
        <v>101.61532621512914</v>
      </c>
      <c r="P455" s="143"/>
    </row>
    <row r="456" spans="1:16" s="67" customFormat="1" x14ac:dyDescent="0.2">
      <c r="A456" s="146">
        <v>1</v>
      </c>
      <c r="B456" s="146">
        <v>2</v>
      </c>
      <c r="C456" s="146" t="s">
        <v>148</v>
      </c>
      <c r="D456" s="146">
        <v>4</v>
      </c>
      <c r="E456" s="146" t="s">
        <v>148</v>
      </c>
      <c r="F456" s="146" t="s">
        <v>148</v>
      </c>
      <c r="G456" s="146" t="s">
        <v>148</v>
      </c>
      <c r="H456" s="147" t="s">
        <v>321</v>
      </c>
      <c r="I456" s="147" t="s">
        <v>449</v>
      </c>
      <c r="J456" s="148" t="s">
        <v>450</v>
      </c>
      <c r="K456" s="149">
        <f>SUM(K457+K461+K466)</f>
        <v>2344203</v>
      </c>
      <c r="L456" s="149">
        <f t="shared" ref="L456:M456" si="185">SUM(L457+L461+L466)</f>
        <v>3095350</v>
      </c>
      <c r="M456" s="149">
        <f t="shared" si="185"/>
        <v>3145350</v>
      </c>
      <c r="N456" s="150">
        <f>AVERAGE(L456/K456)*100</f>
        <v>132.04274544482709</v>
      </c>
      <c r="O456" s="151">
        <f>AVERAGE(M456/L456)*100</f>
        <v>101.61532621512914</v>
      </c>
      <c r="P456" s="143"/>
    </row>
    <row r="457" spans="1:16" s="67" customFormat="1" x14ac:dyDescent="0.2">
      <c r="A457" s="166"/>
      <c r="B457" s="166"/>
      <c r="C457" s="166"/>
      <c r="D457" s="166"/>
      <c r="E457" s="166"/>
      <c r="F457" s="166"/>
      <c r="G457" s="166"/>
      <c r="H457" s="153"/>
      <c r="I457" s="153" t="s">
        <v>402</v>
      </c>
      <c r="J457" s="158" t="s">
        <v>74</v>
      </c>
      <c r="K457" s="223">
        <f>SUM(K458:K460)</f>
        <v>1891823</v>
      </c>
      <c r="L457" s="223">
        <v>2465500</v>
      </c>
      <c r="M457" s="223">
        <v>2515500</v>
      </c>
      <c r="N457" s="156">
        <f>AVERAGE(L457/K457)*100</f>
        <v>130.32403137079947</v>
      </c>
      <c r="O457" s="157">
        <f>AVERAGE(M457/L457)*100</f>
        <v>102.02798620969378</v>
      </c>
      <c r="P457" s="143"/>
    </row>
    <row r="458" spans="1:16" s="67" customFormat="1" x14ac:dyDescent="0.2">
      <c r="A458" s="166">
        <v>1</v>
      </c>
      <c r="B458" s="166">
        <v>2</v>
      </c>
      <c r="C458" s="166"/>
      <c r="D458" s="166">
        <v>4</v>
      </c>
      <c r="E458" s="166"/>
      <c r="F458" s="166"/>
      <c r="G458" s="166"/>
      <c r="H458" s="153"/>
      <c r="I458" s="153" t="s">
        <v>403</v>
      </c>
      <c r="J458" s="158" t="s">
        <v>173</v>
      </c>
      <c r="K458" s="228">
        <v>1572767</v>
      </c>
      <c r="L458" s="228"/>
      <c r="M458" s="228"/>
      <c r="N458" s="172"/>
      <c r="O458" s="160"/>
      <c r="P458" s="143"/>
    </row>
    <row r="459" spans="1:16" s="67" customFormat="1" x14ac:dyDescent="0.2">
      <c r="A459" s="166"/>
      <c r="B459" s="166">
        <v>2</v>
      </c>
      <c r="C459" s="166"/>
      <c r="D459" s="166"/>
      <c r="E459" s="166"/>
      <c r="F459" s="166"/>
      <c r="G459" s="166"/>
      <c r="H459" s="153"/>
      <c r="I459" s="153" t="s">
        <v>404</v>
      </c>
      <c r="J459" s="158" t="s">
        <v>77</v>
      </c>
      <c r="K459" s="228">
        <v>59500</v>
      </c>
      <c r="L459" s="228"/>
      <c r="M459" s="228"/>
      <c r="N459" s="172"/>
      <c r="O459" s="160"/>
      <c r="P459" s="143"/>
    </row>
    <row r="460" spans="1:16" s="67" customFormat="1" x14ac:dyDescent="0.2">
      <c r="A460" s="166"/>
      <c r="B460" s="166">
        <v>2</v>
      </c>
      <c r="C460" s="166"/>
      <c r="D460" s="166">
        <v>4</v>
      </c>
      <c r="E460" s="166"/>
      <c r="F460" s="166"/>
      <c r="G460" s="166"/>
      <c r="H460" s="153"/>
      <c r="I460" s="153" t="s">
        <v>405</v>
      </c>
      <c r="J460" s="158" t="s">
        <v>79</v>
      </c>
      <c r="K460" s="228">
        <v>259556</v>
      </c>
      <c r="L460" s="228"/>
      <c r="M460" s="228"/>
      <c r="N460" s="172"/>
      <c r="O460" s="160"/>
      <c r="P460" s="143"/>
    </row>
    <row r="461" spans="1:16" s="67" customFormat="1" x14ac:dyDescent="0.2">
      <c r="A461" s="166"/>
      <c r="B461" s="166"/>
      <c r="C461" s="166"/>
      <c r="D461" s="166"/>
      <c r="E461" s="166"/>
      <c r="F461" s="166"/>
      <c r="G461" s="166"/>
      <c r="H461" s="153"/>
      <c r="I461" s="153" t="s">
        <v>393</v>
      </c>
      <c r="J461" s="158" t="s">
        <v>80</v>
      </c>
      <c r="K461" s="223">
        <f>SUM(K462:K465)</f>
        <v>448380</v>
      </c>
      <c r="L461" s="223">
        <v>625850</v>
      </c>
      <c r="M461" s="223">
        <v>625850</v>
      </c>
      <c r="N461" s="156">
        <f>AVERAGE(L461/K461)*100</f>
        <v>139.58026673803471</v>
      </c>
      <c r="O461" s="157">
        <f>AVERAGE(M461/L461)*100</f>
        <v>100</v>
      </c>
      <c r="P461" s="143"/>
    </row>
    <row r="462" spans="1:16" s="67" customFormat="1" x14ac:dyDescent="0.2">
      <c r="A462" s="166"/>
      <c r="B462" s="166">
        <v>2</v>
      </c>
      <c r="C462" s="166"/>
      <c r="D462" s="166"/>
      <c r="E462" s="166"/>
      <c r="F462" s="166"/>
      <c r="G462" s="166"/>
      <c r="H462" s="153"/>
      <c r="I462" s="153" t="s">
        <v>406</v>
      </c>
      <c r="J462" s="158" t="s">
        <v>81</v>
      </c>
      <c r="K462" s="228">
        <v>39740</v>
      </c>
      <c r="L462" s="228"/>
      <c r="M462" s="228"/>
      <c r="N462" s="172"/>
      <c r="O462" s="160"/>
      <c r="P462" s="143"/>
    </row>
    <row r="463" spans="1:16" s="67" customFormat="1" x14ac:dyDescent="0.2">
      <c r="A463" s="166"/>
      <c r="B463" s="166">
        <v>2</v>
      </c>
      <c r="C463" s="166"/>
      <c r="D463" s="166">
        <v>4</v>
      </c>
      <c r="E463" s="166"/>
      <c r="F463" s="166"/>
      <c r="G463" s="166"/>
      <c r="H463" s="153"/>
      <c r="I463" s="153" t="s">
        <v>407</v>
      </c>
      <c r="J463" s="158" t="s">
        <v>82</v>
      </c>
      <c r="K463" s="228">
        <v>334500</v>
      </c>
      <c r="L463" s="228"/>
      <c r="M463" s="228"/>
      <c r="N463" s="172"/>
      <c r="O463" s="160"/>
      <c r="P463" s="143"/>
    </row>
    <row r="464" spans="1:16" s="67" customFormat="1" x14ac:dyDescent="0.2">
      <c r="A464" s="166"/>
      <c r="B464" s="166">
        <v>2</v>
      </c>
      <c r="C464" s="166"/>
      <c r="D464" s="166"/>
      <c r="E464" s="166"/>
      <c r="F464" s="166"/>
      <c r="G464" s="166"/>
      <c r="H464" s="153"/>
      <c r="I464" s="153" t="s">
        <v>394</v>
      </c>
      <c r="J464" s="158" t="s">
        <v>83</v>
      </c>
      <c r="K464" s="228">
        <v>65140</v>
      </c>
      <c r="L464" s="228"/>
      <c r="M464" s="228"/>
      <c r="N464" s="172"/>
      <c r="O464" s="160"/>
      <c r="P464" s="143"/>
    </row>
    <row r="465" spans="1:16" s="67" customFormat="1" x14ac:dyDescent="0.2">
      <c r="A465" s="166"/>
      <c r="B465" s="166">
        <v>2</v>
      </c>
      <c r="C465" s="166"/>
      <c r="D465" s="166"/>
      <c r="E465" s="166"/>
      <c r="F465" s="166"/>
      <c r="G465" s="166"/>
      <c r="H465" s="153"/>
      <c r="I465" s="153" t="s">
        <v>408</v>
      </c>
      <c r="J465" s="158" t="s">
        <v>85</v>
      </c>
      <c r="K465" s="228">
        <v>9000</v>
      </c>
      <c r="L465" s="228"/>
      <c r="M465" s="228"/>
      <c r="N465" s="172"/>
      <c r="O465" s="160"/>
      <c r="P465" s="143"/>
    </row>
    <row r="466" spans="1:16" s="67" customFormat="1" x14ac:dyDescent="0.2">
      <c r="A466" s="166"/>
      <c r="B466" s="166"/>
      <c r="C466" s="166"/>
      <c r="D466" s="166"/>
      <c r="E466" s="166"/>
      <c r="F466" s="166"/>
      <c r="G466" s="166"/>
      <c r="H466" s="153"/>
      <c r="I466" s="153" t="s">
        <v>409</v>
      </c>
      <c r="J466" s="158" t="s">
        <v>86</v>
      </c>
      <c r="K466" s="223">
        <f>SUM(K467)</f>
        <v>4000</v>
      </c>
      <c r="L466" s="223">
        <v>4000</v>
      </c>
      <c r="M466" s="223">
        <v>4000</v>
      </c>
      <c r="N466" s="156">
        <f>AVERAGE(L466/K466)*100</f>
        <v>100</v>
      </c>
      <c r="O466" s="157">
        <f>AVERAGE(M466/L466)*100</f>
        <v>100</v>
      </c>
      <c r="P466" s="143"/>
    </row>
    <row r="467" spans="1:16" s="67" customFormat="1" x14ac:dyDescent="0.2">
      <c r="A467" s="166"/>
      <c r="B467" s="166">
        <v>2</v>
      </c>
      <c r="C467" s="166"/>
      <c r="D467" s="166"/>
      <c r="E467" s="166"/>
      <c r="F467" s="166"/>
      <c r="G467" s="166"/>
      <c r="H467" s="153"/>
      <c r="I467" s="153" t="s">
        <v>410</v>
      </c>
      <c r="J467" s="158" t="s">
        <v>87</v>
      </c>
      <c r="K467" s="228">
        <v>4000</v>
      </c>
      <c r="L467" s="155"/>
      <c r="M467" s="155"/>
      <c r="N467" s="172"/>
      <c r="O467" s="160"/>
      <c r="P467" s="143"/>
    </row>
    <row r="468" spans="1:16" s="67" customFormat="1" x14ac:dyDescent="0.2">
      <c r="A468" s="206">
        <v>1</v>
      </c>
      <c r="B468" s="206"/>
      <c r="C468" s="206"/>
      <c r="D468" s="206"/>
      <c r="E468" s="206" t="s">
        <v>148</v>
      </c>
      <c r="F468" s="206" t="s">
        <v>148</v>
      </c>
      <c r="G468" s="206" t="s">
        <v>148</v>
      </c>
      <c r="H468" s="207"/>
      <c r="I468" s="207" t="s">
        <v>451</v>
      </c>
      <c r="J468" s="209" t="s">
        <v>452</v>
      </c>
      <c r="K468" s="210">
        <f>SUM(K469+K472+K475+K478+K481+K484+K487+K490)</f>
        <v>585000</v>
      </c>
      <c r="L468" s="210">
        <f t="shared" ref="L468:M468" si="186">SUM(L469+L472+L475+L478+L481+L484+L487+L490)</f>
        <v>685000</v>
      </c>
      <c r="M468" s="210">
        <f t="shared" si="186"/>
        <v>685000</v>
      </c>
      <c r="N468" s="204">
        <f t="shared" ref="N468:O470" si="187">AVERAGE(L468/K468)*100</f>
        <v>117.0940170940171</v>
      </c>
      <c r="O468" s="205">
        <f t="shared" si="187"/>
        <v>100</v>
      </c>
      <c r="P468" s="143"/>
    </row>
    <row r="469" spans="1:16" s="67" customFormat="1" x14ac:dyDescent="0.2">
      <c r="A469" s="146">
        <v>1</v>
      </c>
      <c r="B469" s="146"/>
      <c r="C469" s="146"/>
      <c r="D469" s="146"/>
      <c r="E469" s="146" t="s">
        <v>148</v>
      </c>
      <c r="F469" s="146" t="s">
        <v>148</v>
      </c>
      <c r="G469" s="146" t="s">
        <v>148</v>
      </c>
      <c r="H469" s="147" t="s">
        <v>453</v>
      </c>
      <c r="I469" s="147" t="s">
        <v>454</v>
      </c>
      <c r="J469" s="148" t="s">
        <v>455</v>
      </c>
      <c r="K469" s="149">
        <f>SUM(K470)</f>
        <v>85000</v>
      </c>
      <c r="L469" s="149">
        <f t="shared" ref="L469:M469" si="188">SUM(L470)</f>
        <v>85000</v>
      </c>
      <c r="M469" s="149">
        <f t="shared" si="188"/>
        <v>85000</v>
      </c>
      <c r="N469" s="150">
        <f t="shared" si="187"/>
        <v>100</v>
      </c>
      <c r="O469" s="151">
        <f t="shared" si="187"/>
        <v>100</v>
      </c>
      <c r="P469" s="143"/>
    </row>
    <row r="470" spans="1:16" s="67" customFormat="1" x14ac:dyDescent="0.2">
      <c r="A470" s="152"/>
      <c r="B470" s="152"/>
      <c r="C470" s="152"/>
      <c r="D470" s="152"/>
      <c r="E470" s="152" t="s">
        <v>154</v>
      </c>
      <c r="F470" s="152" t="s">
        <v>154</v>
      </c>
      <c r="G470" s="152" t="s">
        <v>154</v>
      </c>
      <c r="H470" s="153"/>
      <c r="I470" s="154">
        <v>32</v>
      </c>
      <c r="J470" s="158" t="s">
        <v>80</v>
      </c>
      <c r="K470" s="155">
        <f>SUM(K471)</f>
        <v>85000</v>
      </c>
      <c r="L470" s="228">
        <v>85000</v>
      </c>
      <c r="M470" s="228">
        <v>85000</v>
      </c>
      <c r="N470" s="156">
        <f t="shared" si="187"/>
        <v>100</v>
      </c>
      <c r="O470" s="157">
        <f t="shared" si="187"/>
        <v>100</v>
      </c>
      <c r="P470" s="143"/>
    </row>
    <row r="471" spans="1:16" s="67" customFormat="1" x14ac:dyDescent="0.2">
      <c r="A471" s="152">
        <v>1</v>
      </c>
      <c r="B471" s="152"/>
      <c r="C471" s="152"/>
      <c r="D471" s="152"/>
      <c r="E471" s="152" t="s">
        <v>154</v>
      </c>
      <c r="F471" s="152" t="s">
        <v>154</v>
      </c>
      <c r="G471" s="152" t="s">
        <v>154</v>
      </c>
      <c r="H471" s="153"/>
      <c r="I471" s="154">
        <v>323</v>
      </c>
      <c r="J471" s="158" t="s">
        <v>83</v>
      </c>
      <c r="K471" s="228">
        <v>85000</v>
      </c>
      <c r="L471" s="155"/>
      <c r="M471" s="155"/>
      <c r="N471" s="172"/>
      <c r="O471" s="160"/>
      <c r="P471" s="143"/>
    </row>
    <row r="472" spans="1:16" s="67" customFormat="1" x14ac:dyDescent="0.2">
      <c r="A472" s="146">
        <v>1</v>
      </c>
      <c r="B472" s="146"/>
      <c r="C472" s="146"/>
      <c r="D472" s="146"/>
      <c r="E472" s="146" t="s">
        <v>148</v>
      </c>
      <c r="F472" s="146" t="s">
        <v>148</v>
      </c>
      <c r="G472" s="146" t="s">
        <v>148</v>
      </c>
      <c r="H472" s="147" t="s">
        <v>456</v>
      </c>
      <c r="I472" s="147" t="s">
        <v>457</v>
      </c>
      <c r="J472" s="148" t="s">
        <v>458</v>
      </c>
      <c r="K472" s="149">
        <f>SUM(K473)</f>
        <v>10000</v>
      </c>
      <c r="L472" s="149">
        <f t="shared" ref="L472:M472" si="189">SUM(L473)</f>
        <v>10000</v>
      </c>
      <c r="M472" s="149">
        <f t="shared" si="189"/>
        <v>10000</v>
      </c>
      <c r="N472" s="150">
        <f>AVERAGE(L472/K472)*100</f>
        <v>100</v>
      </c>
      <c r="O472" s="151">
        <f>AVERAGE(M472/L472)*100</f>
        <v>100</v>
      </c>
      <c r="P472" s="143"/>
    </row>
    <row r="473" spans="1:16" s="67" customFormat="1" x14ac:dyDescent="0.2">
      <c r="A473" s="152"/>
      <c r="B473" s="152"/>
      <c r="C473" s="152"/>
      <c r="D473" s="152"/>
      <c r="E473" s="152" t="s">
        <v>154</v>
      </c>
      <c r="F473" s="152" t="s">
        <v>154</v>
      </c>
      <c r="G473" s="152" t="s">
        <v>154</v>
      </c>
      <c r="H473" s="153"/>
      <c r="I473" s="154">
        <v>37</v>
      </c>
      <c r="J473" s="158" t="s">
        <v>94</v>
      </c>
      <c r="K473" s="155">
        <f>SUM(K474)</f>
        <v>10000</v>
      </c>
      <c r="L473" s="228">
        <v>10000</v>
      </c>
      <c r="M473" s="228">
        <v>10000</v>
      </c>
      <c r="N473" s="156">
        <f>AVERAGE(L473/K473)*100</f>
        <v>100</v>
      </c>
      <c r="O473" s="157">
        <f>AVERAGE(M473/L473)*100</f>
        <v>100</v>
      </c>
      <c r="P473" s="143"/>
    </row>
    <row r="474" spans="1:16" s="67" customFormat="1" x14ac:dyDescent="0.2">
      <c r="A474" s="152">
        <v>1</v>
      </c>
      <c r="B474" s="152"/>
      <c r="C474" s="152"/>
      <c r="D474" s="152"/>
      <c r="E474" s="152" t="s">
        <v>154</v>
      </c>
      <c r="F474" s="152" t="s">
        <v>154</v>
      </c>
      <c r="G474" s="152" t="s">
        <v>154</v>
      </c>
      <c r="H474" s="153"/>
      <c r="I474" s="154">
        <v>372</v>
      </c>
      <c r="J474" s="158" t="s">
        <v>95</v>
      </c>
      <c r="K474" s="228">
        <v>10000</v>
      </c>
      <c r="L474" s="155"/>
      <c r="M474" s="155"/>
      <c r="N474" s="172"/>
      <c r="O474" s="160"/>
      <c r="P474" s="143"/>
    </row>
    <row r="475" spans="1:16" s="67" customFormat="1" x14ac:dyDescent="0.2">
      <c r="A475" s="146">
        <v>1</v>
      </c>
      <c r="B475" s="146"/>
      <c r="C475" s="146"/>
      <c r="D475" s="146"/>
      <c r="E475" s="146" t="s">
        <v>148</v>
      </c>
      <c r="F475" s="146" t="s">
        <v>148</v>
      </c>
      <c r="G475" s="146" t="s">
        <v>148</v>
      </c>
      <c r="H475" s="147" t="s">
        <v>456</v>
      </c>
      <c r="I475" s="147" t="s">
        <v>459</v>
      </c>
      <c r="J475" s="148" t="s">
        <v>460</v>
      </c>
      <c r="K475" s="149">
        <f>SUM(K476)</f>
        <v>150000</v>
      </c>
      <c r="L475" s="149">
        <f t="shared" ref="L475:M475" si="190">SUM(L476)</f>
        <v>250000</v>
      </c>
      <c r="M475" s="149">
        <f t="shared" si="190"/>
        <v>250000</v>
      </c>
      <c r="N475" s="150">
        <f>AVERAGE(L475/K475)*100</f>
        <v>166.66666666666669</v>
      </c>
      <c r="O475" s="151">
        <f>AVERAGE(M475/L475)*100</f>
        <v>100</v>
      </c>
      <c r="P475" s="143"/>
    </row>
    <row r="476" spans="1:16" s="67" customFormat="1" x14ac:dyDescent="0.2">
      <c r="A476" s="152"/>
      <c r="B476" s="152"/>
      <c r="C476" s="152"/>
      <c r="D476" s="152"/>
      <c r="E476" s="152" t="s">
        <v>154</v>
      </c>
      <c r="F476" s="152" t="s">
        <v>154</v>
      </c>
      <c r="G476" s="152" t="s">
        <v>154</v>
      </c>
      <c r="H476" s="153"/>
      <c r="I476" s="154">
        <v>36</v>
      </c>
      <c r="J476" s="158" t="s">
        <v>91</v>
      </c>
      <c r="K476" s="155">
        <f>SUM(K477)</f>
        <v>150000</v>
      </c>
      <c r="L476" s="228">
        <v>250000</v>
      </c>
      <c r="M476" s="228">
        <v>250000</v>
      </c>
      <c r="N476" s="156">
        <f>AVERAGE(L476/K476)*100</f>
        <v>166.66666666666669</v>
      </c>
      <c r="O476" s="157">
        <f>AVERAGE(M476/L476)*100</f>
        <v>100</v>
      </c>
      <c r="P476" s="143"/>
    </row>
    <row r="477" spans="1:16" s="67" customFormat="1" x14ac:dyDescent="0.2">
      <c r="A477" s="152">
        <v>1</v>
      </c>
      <c r="B477" s="152"/>
      <c r="C477" s="152"/>
      <c r="D477" s="152"/>
      <c r="E477" s="152" t="s">
        <v>154</v>
      </c>
      <c r="F477" s="152" t="s">
        <v>154</v>
      </c>
      <c r="G477" s="152" t="s">
        <v>154</v>
      </c>
      <c r="H477" s="153"/>
      <c r="I477" s="154">
        <v>366</v>
      </c>
      <c r="J477" s="158" t="s">
        <v>93</v>
      </c>
      <c r="K477" s="228">
        <v>150000</v>
      </c>
      <c r="L477" s="155"/>
      <c r="M477" s="155"/>
      <c r="N477" s="172"/>
      <c r="O477" s="160"/>
      <c r="P477" s="143"/>
    </row>
    <row r="478" spans="1:16" s="67" customFormat="1" x14ac:dyDescent="0.2">
      <c r="A478" s="146">
        <v>1</v>
      </c>
      <c r="B478" s="146"/>
      <c r="C478" s="146"/>
      <c r="D478" s="146"/>
      <c r="E478" s="146" t="s">
        <v>148</v>
      </c>
      <c r="F478" s="146" t="s">
        <v>148</v>
      </c>
      <c r="G478" s="146" t="s">
        <v>148</v>
      </c>
      <c r="H478" s="147" t="s">
        <v>456</v>
      </c>
      <c r="I478" s="147" t="s">
        <v>461</v>
      </c>
      <c r="J478" s="148" t="s">
        <v>462</v>
      </c>
      <c r="K478" s="149">
        <f>SUM(K479)</f>
        <v>5000</v>
      </c>
      <c r="L478" s="149">
        <f t="shared" ref="L478:M478" si="191">SUM(L479)</f>
        <v>5000</v>
      </c>
      <c r="M478" s="149">
        <f t="shared" si="191"/>
        <v>5000</v>
      </c>
      <c r="N478" s="150">
        <f>AVERAGE(L478/K478)*100</f>
        <v>100</v>
      </c>
      <c r="O478" s="151">
        <f>AVERAGE(M478/L478)*100</f>
        <v>100</v>
      </c>
      <c r="P478" s="143"/>
    </row>
    <row r="479" spans="1:16" s="67" customFormat="1" x14ac:dyDescent="0.2">
      <c r="A479" s="152"/>
      <c r="B479" s="152"/>
      <c r="C479" s="152"/>
      <c r="D479" s="152"/>
      <c r="E479" s="152" t="s">
        <v>154</v>
      </c>
      <c r="F479" s="152" t="s">
        <v>154</v>
      </c>
      <c r="G479" s="152" t="s">
        <v>154</v>
      </c>
      <c r="H479" s="153"/>
      <c r="I479" s="154">
        <v>36</v>
      </c>
      <c r="J479" s="158" t="s">
        <v>91</v>
      </c>
      <c r="K479" s="155">
        <f>SUM(K480)</f>
        <v>5000</v>
      </c>
      <c r="L479" s="228">
        <v>5000</v>
      </c>
      <c r="M479" s="228">
        <v>5000</v>
      </c>
      <c r="N479" s="156">
        <f>AVERAGE(L479/K479)*100</f>
        <v>100</v>
      </c>
      <c r="O479" s="157">
        <f>AVERAGE(M479/L479)*100</f>
        <v>100</v>
      </c>
      <c r="P479" s="143"/>
    </row>
    <row r="480" spans="1:16" s="67" customFormat="1" x14ac:dyDescent="0.2">
      <c r="A480" s="152">
        <v>1</v>
      </c>
      <c r="B480" s="152"/>
      <c r="C480" s="152"/>
      <c r="D480" s="152"/>
      <c r="E480" s="152" t="s">
        <v>154</v>
      </c>
      <c r="F480" s="152" t="s">
        <v>154</v>
      </c>
      <c r="G480" s="152" t="s">
        <v>154</v>
      </c>
      <c r="H480" s="153"/>
      <c r="I480" s="154">
        <v>366</v>
      </c>
      <c r="J480" s="158" t="s">
        <v>93</v>
      </c>
      <c r="K480" s="228">
        <v>5000</v>
      </c>
      <c r="L480" s="155"/>
      <c r="M480" s="155"/>
      <c r="N480" s="172"/>
      <c r="O480" s="160"/>
      <c r="P480" s="143"/>
    </row>
    <row r="481" spans="1:16" s="67" customFormat="1" x14ac:dyDescent="0.2">
      <c r="A481" s="146">
        <v>1</v>
      </c>
      <c r="B481" s="146"/>
      <c r="C481" s="146"/>
      <c r="D481" s="146"/>
      <c r="E481" s="146" t="s">
        <v>148</v>
      </c>
      <c r="F481" s="146" t="s">
        <v>148</v>
      </c>
      <c r="G481" s="146" t="s">
        <v>148</v>
      </c>
      <c r="H481" s="147" t="s">
        <v>463</v>
      </c>
      <c r="I481" s="147" t="s">
        <v>464</v>
      </c>
      <c r="J481" s="148" t="s">
        <v>465</v>
      </c>
      <c r="K481" s="149">
        <f>SUM(K482)</f>
        <v>20000</v>
      </c>
      <c r="L481" s="149">
        <f t="shared" ref="L481:M481" si="192">SUM(L482)</f>
        <v>20000</v>
      </c>
      <c r="M481" s="149">
        <f t="shared" si="192"/>
        <v>20000</v>
      </c>
      <c r="N481" s="150">
        <f>AVERAGE(L481/K481)*100</f>
        <v>100</v>
      </c>
      <c r="O481" s="151">
        <f>AVERAGE(M481/L481)*100</f>
        <v>100</v>
      </c>
      <c r="P481" s="143"/>
    </row>
    <row r="482" spans="1:16" s="67" customFormat="1" x14ac:dyDescent="0.2">
      <c r="A482" s="152"/>
      <c r="B482" s="152"/>
      <c r="C482" s="152"/>
      <c r="D482" s="152"/>
      <c r="E482" s="152" t="s">
        <v>154</v>
      </c>
      <c r="F482" s="152" t="s">
        <v>154</v>
      </c>
      <c r="G482" s="152" t="s">
        <v>154</v>
      </c>
      <c r="H482" s="153"/>
      <c r="I482" s="154">
        <v>32</v>
      </c>
      <c r="J482" s="158" t="s">
        <v>80</v>
      </c>
      <c r="K482" s="155">
        <f>SUM(K483)</f>
        <v>20000</v>
      </c>
      <c r="L482" s="228">
        <v>20000</v>
      </c>
      <c r="M482" s="228">
        <v>20000</v>
      </c>
      <c r="N482" s="156">
        <f>AVERAGE(L482/K482)*100</f>
        <v>100</v>
      </c>
      <c r="O482" s="157">
        <f>AVERAGE(M482/L482)*100</f>
        <v>100</v>
      </c>
      <c r="P482" s="143"/>
    </row>
    <row r="483" spans="1:16" s="67" customFormat="1" x14ac:dyDescent="0.2">
      <c r="A483" s="152">
        <v>1</v>
      </c>
      <c r="B483" s="152"/>
      <c r="C483" s="152"/>
      <c r="D483" s="152"/>
      <c r="E483" s="152" t="s">
        <v>154</v>
      </c>
      <c r="F483" s="152" t="s">
        <v>154</v>
      </c>
      <c r="G483" s="152" t="s">
        <v>154</v>
      </c>
      <c r="H483" s="153"/>
      <c r="I483" s="154">
        <v>329</v>
      </c>
      <c r="J483" s="158" t="s">
        <v>85</v>
      </c>
      <c r="K483" s="228">
        <v>20000</v>
      </c>
      <c r="L483" s="155"/>
      <c r="M483" s="155"/>
      <c r="N483" s="172"/>
      <c r="O483" s="160"/>
      <c r="P483" s="143"/>
    </row>
    <row r="484" spans="1:16" s="67" customFormat="1" x14ac:dyDescent="0.2">
      <c r="A484" s="146">
        <v>1</v>
      </c>
      <c r="B484" s="146"/>
      <c r="C484" s="146"/>
      <c r="D484" s="146"/>
      <c r="E484" s="146" t="s">
        <v>148</v>
      </c>
      <c r="F484" s="146" t="s">
        <v>148</v>
      </c>
      <c r="G484" s="146" t="s">
        <v>148</v>
      </c>
      <c r="H484" s="147" t="s">
        <v>456</v>
      </c>
      <c r="I484" s="147" t="s">
        <v>466</v>
      </c>
      <c r="J484" s="148" t="s">
        <v>467</v>
      </c>
      <c r="K484" s="149">
        <f>SUM(K485)</f>
        <v>35000</v>
      </c>
      <c r="L484" s="149">
        <f t="shared" ref="L484:M484" si="193">SUM(L485)</f>
        <v>35000</v>
      </c>
      <c r="M484" s="149">
        <f t="shared" si="193"/>
        <v>35000</v>
      </c>
      <c r="N484" s="150">
        <f>AVERAGE(L484/K484)*100</f>
        <v>100</v>
      </c>
      <c r="O484" s="151">
        <f>AVERAGE(M484/L484)*100</f>
        <v>100</v>
      </c>
      <c r="P484" s="143"/>
    </row>
    <row r="485" spans="1:16" s="67" customFormat="1" x14ac:dyDescent="0.2">
      <c r="A485" s="152"/>
      <c r="B485" s="152"/>
      <c r="C485" s="152"/>
      <c r="D485" s="152"/>
      <c r="E485" s="152" t="s">
        <v>154</v>
      </c>
      <c r="F485" s="152" t="s">
        <v>154</v>
      </c>
      <c r="G485" s="152" t="s">
        <v>154</v>
      </c>
      <c r="H485" s="153"/>
      <c r="I485" s="154">
        <v>36</v>
      </c>
      <c r="J485" s="158" t="s">
        <v>91</v>
      </c>
      <c r="K485" s="155">
        <f>SUM(K486)</f>
        <v>35000</v>
      </c>
      <c r="L485" s="228">
        <v>35000</v>
      </c>
      <c r="M485" s="228">
        <v>35000</v>
      </c>
      <c r="N485" s="156">
        <f>AVERAGE(L485/K485)*100</f>
        <v>100</v>
      </c>
      <c r="O485" s="157">
        <f>AVERAGE(M485/L485)*100</f>
        <v>100</v>
      </c>
      <c r="P485" s="143"/>
    </row>
    <row r="486" spans="1:16" s="67" customFormat="1" x14ac:dyDescent="0.2">
      <c r="A486" s="152">
        <v>1</v>
      </c>
      <c r="B486" s="152"/>
      <c r="C486" s="152"/>
      <c r="D486" s="152"/>
      <c r="E486" s="152" t="s">
        <v>154</v>
      </c>
      <c r="F486" s="152" t="s">
        <v>154</v>
      </c>
      <c r="G486" s="152" t="s">
        <v>154</v>
      </c>
      <c r="H486" s="153"/>
      <c r="I486" s="154">
        <v>366</v>
      </c>
      <c r="J486" s="158" t="s">
        <v>93</v>
      </c>
      <c r="K486" s="228">
        <v>35000</v>
      </c>
      <c r="L486" s="155"/>
      <c r="M486" s="155"/>
      <c r="N486" s="172"/>
      <c r="O486" s="160"/>
      <c r="P486" s="143"/>
    </row>
    <row r="487" spans="1:16" s="67" customFormat="1" x14ac:dyDescent="0.2">
      <c r="A487" s="146">
        <v>1</v>
      </c>
      <c r="B487" s="146"/>
      <c r="C487" s="146"/>
      <c r="D487" s="146"/>
      <c r="E487" s="146" t="s">
        <v>148</v>
      </c>
      <c r="F487" s="146" t="s">
        <v>148</v>
      </c>
      <c r="G487" s="146" t="s">
        <v>148</v>
      </c>
      <c r="H487" s="147" t="s">
        <v>456</v>
      </c>
      <c r="I487" s="147" t="s">
        <v>468</v>
      </c>
      <c r="J487" s="148" t="s">
        <v>469</v>
      </c>
      <c r="K487" s="149">
        <f>SUM(K488)</f>
        <v>30000</v>
      </c>
      <c r="L487" s="149">
        <f t="shared" ref="L487:M487" si="194">SUM(L488)</f>
        <v>30000</v>
      </c>
      <c r="M487" s="149">
        <f t="shared" si="194"/>
        <v>30000</v>
      </c>
      <c r="N487" s="150">
        <f>AVERAGE(L487/K487)*100</f>
        <v>100</v>
      </c>
      <c r="O487" s="151">
        <f>AVERAGE(M487/L487)*100</f>
        <v>100</v>
      </c>
      <c r="P487" s="143"/>
    </row>
    <row r="488" spans="1:16" s="67" customFormat="1" x14ac:dyDescent="0.2">
      <c r="A488" s="152"/>
      <c r="B488" s="152"/>
      <c r="C488" s="152"/>
      <c r="D488" s="152"/>
      <c r="E488" s="152" t="s">
        <v>154</v>
      </c>
      <c r="F488" s="152" t="s">
        <v>154</v>
      </c>
      <c r="G488" s="152" t="s">
        <v>154</v>
      </c>
      <c r="H488" s="153"/>
      <c r="I488" s="154">
        <v>32</v>
      </c>
      <c r="J488" s="158" t="s">
        <v>80</v>
      </c>
      <c r="K488" s="155">
        <f>SUM(K489)</f>
        <v>30000</v>
      </c>
      <c r="L488" s="228">
        <v>30000</v>
      </c>
      <c r="M488" s="228">
        <v>30000</v>
      </c>
      <c r="N488" s="156">
        <f>AVERAGE(L488/K488)*100</f>
        <v>100</v>
      </c>
      <c r="O488" s="157">
        <f>AVERAGE(M488/L488)*100</f>
        <v>100</v>
      </c>
      <c r="P488" s="143"/>
    </row>
    <row r="489" spans="1:16" s="67" customFormat="1" x14ac:dyDescent="0.2">
      <c r="A489" s="152">
        <v>1</v>
      </c>
      <c r="B489" s="152"/>
      <c r="C489" s="152"/>
      <c r="D489" s="152"/>
      <c r="E489" s="152" t="s">
        <v>154</v>
      </c>
      <c r="F489" s="152" t="s">
        <v>154</v>
      </c>
      <c r="G489" s="152" t="s">
        <v>154</v>
      </c>
      <c r="H489" s="153"/>
      <c r="I489" s="154">
        <v>329</v>
      </c>
      <c r="J489" s="158" t="s">
        <v>85</v>
      </c>
      <c r="K489" s="228">
        <v>30000</v>
      </c>
      <c r="L489" s="155"/>
      <c r="M489" s="155"/>
      <c r="N489" s="172"/>
      <c r="O489" s="160"/>
      <c r="P489" s="143"/>
    </row>
    <row r="490" spans="1:16" s="67" customFormat="1" x14ac:dyDescent="0.2">
      <c r="A490" s="146">
        <v>1</v>
      </c>
      <c r="B490" s="146"/>
      <c r="C490" s="146"/>
      <c r="D490" s="146"/>
      <c r="E490" s="146" t="s">
        <v>148</v>
      </c>
      <c r="F490" s="146" t="s">
        <v>148</v>
      </c>
      <c r="G490" s="146" t="s">
        <v>148</v>
      </c>
      <c r="H490" s="147" t="s">
        <v>456</v>
      </c>
      <c r="I490" s="147" t="s">
        <v>625</v>
      </c>
      <c r="J490" s="148" t="s">
        <v>626</v>
      </c>
      <c r="K490" s="149">
        <f>SUM(K491)</f>
        <v>250000</v>
      </c>
      <c r="L490" s="149">
        <f t="shared" ref="L490:M490" si="195">SUM(L491)</f>
        <v>250000</v>
      </c>
      <c r="M490" s="149">
        <f t="shared" si="195"/>
        <v>250000</v>
      </c>
      <c r="N490" s="150">
        <f>AVERAGE(L490/K490)*100</f>
        <v>100</v>
      </c>
      <c r="O490" s="151">
        <f>AVERAGE(M490/L490)*100</f>
        <v>100</v>
      </c>
      <c r="P490" s="143"/>
    </row>
    <row r="491" spans="1:16" s="67" customFormat="1" x14ac:dyDescent="0.2">
      <c r="A491" s="152"/>
      <c r="B491" s="152"/>
      <c r="C491" s="152"/>
      <c r="D491" s="152"/>
      <c r="E491" s="152" t="s">
        <v>154</v>
      </c>
      <c r="F491" s="152" t="s">
        <v>154</v>
      </c>
      <c r="G491" s="152" t="s">
        <v>154</v>
      </c>
      <c r="H491" s="153"/>
      <c r="I491" s="154">
        <v>37</v>
      </c>
      <c r="J491" s="158" t="s">
        <v>94</v>
      </c>
      <c r="K491" s="155">
        <f>SUM(K492)</f>
        <v>250000</v>
      </c>
      <c r="L491" s="228">
        <v>250000</v>
      </c>
      <c r="M491" s="228">
        <v>250000</v>
      </c>
      <c r="N491" s="156">
        <f>AVERAGE(L491/K491)*100</f>
        <v>100</v>
      </c>
      <c r="O491" s="157">
        <f>AVERAGE(M491/L491)*100</f>
        <v>100</v>
      </c>
      <c r="P491" s="143"/>
    </row>
    <row r="492" spans="1:16" s="67" customFormat="1" x14ac:dyDescent="0.2">
      <c r="A492" s="152">
        <v>1</v>
      </c>
      <c r="B492" s="152"/>
      <c r="C492" s="152"/>
      <c r="D492" s="152"/>
      <c r="E492" s="152" t="s">
        <v>154</v>
      </c>
      <c r="F492" s="152" t="s">
        <v>154</v>
      </c>
      <c r="G492" s="152" t="s">
        <v>154</v>
      </c>
      <c r="H492" s="153"/>
      <c r="I492" s="154">
        <v>372</v>
      </c>
      <c r="J492" s="158" t="s">
        <v>95</v>
      </c>
      <c r="K492" s="228">
        <v>250000</v>
      </c>
      <c r="L492" s="155"/>
      <c r="M492" s="155"/>
      <c r="N492" s="172"/>
      <c r="O492" s="160"/>
      <c r="P492" s="143"/>
    </row>
    <row r="493" spans="1:16" s="67" customFormat="1" x14ac:dyDescent="0.2">
      <c r="A493" s="206">
        <v>1</v>
      </c>
      <c r="B493" s="206"/>
      <c r="C493" s="206"/>
      <c r="D493" s="206"/>
      <c r="E493" s="206" t="s">
        <v>148</v>
      </c>
      <c r="F493" s="206" t="s">
        <v>148</v>
      </c>
      <c r="G493" s="206" t="s">
        <v>148</v>
      </c>
      <c r="H493" s="207"/>
      <c r="I493" s="207" t="s">
        <v>470</v>
      </c>
      <c r="J493" s="209" t="s">
        <v>471</v>
      </c>
      <c r="K493" s="210">
        <f t="shared" ref="K493:M494" si="196">SUM(K494)</f>
        <v>210000</v>
      </c>
      <c r="L493" s="210">
        <f t="shared" si="196"/>
        <v>210000</v>
      </c>
      <c r="M493" s="210">
        <f t="shared" si="196"/>
        <v>210000</v>
      </c>
      <c r="N493" s="204">
        <f t="shared" ref="N493:O495" si="197">AVERAGE(L493/K493)*100</f>
        <v>100</v>
      </c>
      <c r="O493" s="205">
        <f t="shared" si="197"/>
        <v>100</v>
      </c>
      <c r="P493" s="143"/>
    </row>
    <row r="494" spans="1:16" s="67" customFormat="1" x14ac:dyDescent="0.2">
      <c r="A494" s="146">
        <v>1</v>
      </c>
      <c r="B494" s="146"/>
      <c r="C494" s="146"/>
      <c r="D494" s="146"/>
      <c r="E494" s="146" t="s">
        <v>148</v>
      </c>
      <c r="F494" s="146" t="s">
        <v>148</v>
      </c>
      <c r="G494" s="146" t="s">
        <v>148</v>
      </c>
      <c r="H494" s="147" t="s">
        <v>472</v>
      </c>
      <c r="I494" s="147" t="s">
        <v>473</v>
      </c>
      <c r="J494" s="148" t="s">
        <v>474</v>
      </c>
      <c r="K494" s="149">
        <f t="shared" si="196"/>
        <v>210000</v>
      </c>
      <c r="L494" s="149">
        <f t="shared" si="196"/>
        <v>210000</v>
      </c>
      <c r="M494" s="149">
        <f t="shared" si="196"/>
        <v>210000</v>
      </c>
      <c r="N494" s="150">
        <f t="shared" si="197"/>
        <v>100</v>
      </c>
      <c r="O494" s="151">
        <f t="shared" si="197"/>
        <v>100</v>
      </c>
      <c r="P494" s="143"/>
    </row>
    <row r="495" spans="1:16" s="67" customFormat="1" x14ac:dyDescent="0.2">
      <c r="A495" s="152"/>
      <c r="B495" s="152"/>
      <c r="C495" s="152"/>
      <c r="D495" s="152"/>
      <c r="E495" s="152" t="s">
        <v>154</v>
      </c>
      <c r="F495" s="152" t="s">
        <v>154</v>
      </c>
      <c r="G495" s="152" t="s">
        <v>154</v>
      </c>
      <c r="H495" s="153"/>
      <c r="I495" s="154">
        <v>37</v>
      </c>
      <c r="J495" s="158" t="s">
        <v>94</v>
      </c>
      <c r="K495" s="155">
        <f>SUM(K496)</f>
        <v>210000</v>
      </c>
      <c r="L495" s="228">
        <v>210000</v>
      </c>
      <c r="M495" s="228">
        <v>210000</v>
      </c>
      <c r="N495" s="156">
        <f t="shared" si="197"/>
        <v>100</v>
      </c>
      <c r="O495" s="157">
        <f t="shared" si="197"/>
        <v>100</v>
      </c>
      <c r="P495" s="143"/>
    </row>
    <row r="496" spans="1:16" s="67" customFormat="1" x14ac:dyDescent="0.2">
      <c r="A496" s="152">
        <v>1</v>
      </c>
      <c r="B496" s="152"/>
      <c r="C496" s="152"/>
      <c r="D496" s="152"/>
      <c r="E496" s="152" t="s">
        <v>154</v>
      </c>
      <c r="F496" s="152" t="s">
        <v>154</v>
      </c>
      <c r="G496" s="152" t="s">
        <v>154</v>
      </c>
      <c r="H496" s="153"/>
      <c r="I496" s="154">
        <v>372</v>
      </c>
      <c r="J496" s="158" t="s">
        <v>95</v>
      </c>
      <c r="K496" s="228">
        <v>210000</v>
      </c>
      <c r="L496" s="155"/>
      <c r="M496" s="155"/>
      <c r="N496" s="172"/>
      <c r="O496" s="160"/>
      <c r="P496" s="143"/>
    </row>
    <row r="497" spans="1:16" s="67" customFormat="1" x14ac:dyDescent="0.2">
      <c r="A497" s="162"/>
      <c r="B497" s="162"/>
      <c r="C497" s="162"/>
      <c r="D497" s="162"/>
      <c r="E497" s="162"/>
      <c r="F497" s="162"/>
      <c r="G497" s="162"/>
      <c r="H497" s="163"/>
      <c r="I497" s="211" t="s">
        <v>475</v>
      </c>
      <c r="J497" s="164"/>
      <c r="K497" s="164">
        <f>SUM(K499)</f>
        <v>30000</v>
      </c>
      <c r="L497" s="164">
        <f t="shared" ref="L497:M497" si="198">SUM(L499)</f>
        <v>30000</v>
      </c>
      <c r="M497" s="164">
        <f t="shared" si="198"/>
        <v>30000</v>
      </c>
      <c r="N497" s="212">
        <f t="shared" ref="N497:O501" si="199">AVERAGE(L497/K497)*100</f>
        <v>100</v>
      </c>
      <c r="O497" s="213">
        <f t="shared" si="199"/>
        <v>100</v>
      </c>
      <c r="P497" s="143"/>
    </row>
    <row r="498" spans="1:16" s="67" customFormat="1" x14ac:dyDescent="0.2">
      <c r="A498" s="162"/>
      <c r="B498" s="162"/>
      <c r="C498" s="162"/>
      <c r="D498" s="162"/>
      <c r="E498" s="162"/>
      <c r="F498" s="162"/>
      <c r="G498" s="162"/>
      <c r="H498" s="163" t="s">
        <v>476</v>
      </c>
      <c r="I498" s="211" t="s">
        <v>477</v>
      </c>
      <c r="J498" s="164"/>
      <c r="K498" s="164">
        <f>SUM(K500)</f>
        <v>30000</v>
      </c>
      <c r="L498" s="164">
        <f t="shared" ref="L498:M498" si="200">SUM(L500)</f>
        <v>30000</v>
      </c>
      <c r="M498" s="164">
        <f t="shared" si="200"/>
        <v>30000</v>
      </c>
      <c r="N498" s="212">
        <f t="shared" si="199"/>
        <v>100</v>
      </c>
      <c r="O498" s="213">
        <f t="shared" si="199"/>
        <v>100</v>
      </c>
      <c r="P498" s="143"/>
    </row>
    <row r="499" spans="1:16" s="67" customFormat="1" x14ac:dyDescent="0.2">
      <c r="A499" s="206">
        <v>1</v>
      </c>
      <c r="B499" s="206"/>
      <c r="C499" s="206"/>
      <c r="D499" s="206"/>
      <c r="E499" s="206" t="s">
        <v>148</v>
      </c>
      <c r="F499" s="206" t="s">
        <v>148</v>
      </c>
      <c r="G499" s="206" t="s">
        <v>148</v>
      </c>
      <c r="H499" s="207"/>
      <c r="I499" s="207" t="s">
        <v>478</v>
      </c>
      <c r="J499" s="209" t="s">
        <v>479</v>
      </c>
      <c r="K499" s="210">
        <f>SUM(K500)</f>
        <v>30000</v>
      </c>
      <c r="L499" s="210">
        <f t="shared" ref="L499:M499" si="201">SUM(L500)</f>
        <v>30000</v>
      </c>
      <c r="M499" s="210">
        <f t="shared" si="201"/>
        <v>30000</v>
      </c>
      <c r="N499" s="204">
        <f t="shared" si="199"/>
        <v>100</v>
      </c>
      <c r="O499" s="205">
        <f t="shared" si="199"/>
        <v>100</v>
      </c>
      <c r="P499" s="143"/>
    </row>
    <row r="500" spans="1:16" s="67" customFormat="1" x14ac:dyDescent="0.2">
      <c r="A500" s="146">
        <v>1</v>
      </c>
      <c r="B500" s="146"/>
      <c r="C500" s="146"/>
      <c r="D500" s="146"/>
      <c r="E500" s="146" t="s">
        <v>148</v>
      </c>
      <c r="F500" s="146" t="s">
        <v>148</v>
      </c>
      <c r="G500" s="146" t="s">
        <v>148</v>
      </c>
      <c r="H500" s="147" t="s">
        <v>480</v>
      </c>
      <c r="I500" s="147" t="s">
        <v>481</v>
      </c>
      <c r="J500" s="148" t="s">
        <v>482</v>
      </c>
      <c r="K500" s="149">
        <f>SUM(K501)</f>
        <v>30000</v>
      </c>
      <c r="L500" s="149">
        <f t="shared" ref="L500:M500" si="202">SUM(L501)</f>
        <v>30000</v>
      </c>
      <c r="M500" s="149">
        <f t="shared" si="202"/>
        <v>30000</v>
      </c>
      <c r="N500" s="150">
        <f t="shared" si="199"/>
        <v>100</v>
      </c>
      <c r="O500" s="151">
        <f t="shared" si="199"/>
        <v>100</v>
      </c>
      <c r="P500" s="143"/>
    </row>
    <row r="501" spans="1:16" s="67" customFormat="1" x14ac:dyDescent="0.2">
      <c r="A501" s="152"/>
      <c r="B501" s="152"/>
      <c r="C501" s="152"/>
      <c r="D501" s="152"/>
      <c r="E501" s="152" t="s">
        <v>154</v>
      </c>
      <c r="F501" s="152" t="s">
        <v>154</v>
      </c>
      <c r="G501" s="152" t="s">
        <v>154</v>
      </c>
      <c r="H501" s="153"/>
      <c r="I501" s="154">
        <v>32</v>
      </c>
      <c r="J501" s="158" t="s">
        <v>80</v>
      </c>
      <c r="K501" s="155">
        <f>SUM(K502)</f>
        <v>30000</v>
      </c>
      <c r="L501" s="228">
        <v>30000</v>
      </c>
      <c r="M501" s="228">
        <v>30000</v>
      </c>
      <c r="N501" s="156">
        <f t="shared" si="199"/>
        <v>100</v>
      </c>
      <c r="O501" s="157">
        <f t="shared" si="199"/>
        <v>100</v>
      </c>
      <c r="P501" s="143"/>
    </row>
    <row r="502" spans="1:16" s="67" customFormat="1" x14ac:dyDescent="0.2">
      <c r="A502" s="152">
        <v>1</v>
      </c>
      <c r="B502" s="152"/>
      <c r="C502" s="152"/>
      <c r="D502" s="152"/>
      <c r="E502" s="152" t="s">
        <v>154</v>
      </c>
      <c r="F502" s="152" t="s">
        <v>154</v>
      </c>
      <c r="G502" s="152" t="s">
        <v>154</v>
      </c>
      <c r="H502" s="153"/>
      <c r="I502" s="154">
        <v>329</v>
      </c>
      <c r="J502" s="158" t="s">
        <v>85</v>
      </c>
      <c r="K502" s="228">
        <v>30000</v>
      </c>
      <c r="L502" s="155"/>
      <c r="M502" s="155"/>
      <c r="N502" s="172"/>
      <c r="O502" s="160"/>
      <c r="P502" s="143"/>
    </row>
    <row r="503" spans="1:16" s="67" customFormat="1" x14ac:dyDescent="0.2">
      <c r="A503" s="162"/>
      <c r="B503" s="162"/>
      <c r="C503" s="162"/>
      <c r="D503" s="162"/>
      <c r="E503" s="162"/>
      <c r="F503" s="162"/>
      <c r="G503" s="162"/>
      <c r="H503" s="163"/>
      <c r="I503" s="211" t="s">
        <v>483</v>
      </c>
      <c r="J503" s="164"/>
      <c r="K503" s="164">
        <f>SUM(K506+K511)</f>
        <v>1965000</v>
      </c>
      <c r="L503" s="164">
        <f t="shared" ref="L503:M503" si="203">SUM(L506+L511)</f>
        <v>1965000</v>
      </c>
      <c r="M503" s="164">
        <f t="shared" si="203"/>
        <v>1365000</v>
      </c>
      <c r="N503" s="212">
        <f t="shared" ref="N503:O508" si="204">AVERAGE(L503/K503)*100</f>
        <v>100</v>
      </c>
      <c r="O503" s="213">
        <f t="shared" si="204"/>
        <v>69.465648854961842</v>
      </c>
      <c r="P503" s="143"/>
    </row>
    <row r="504" spans="1:16" s="67" customFormat="1" x14ac:dyDescent="0.2">
      <c r="A504" s="162"/>
      <c r="B504" s="162"/>
      <c r="C504" s="162"/>
      <c r="D504" s="162"/>
      <c r="E504" s="162"/>
      <c r="F504" s="162"/>
      <c r="G504" s="162"/>
      <c r="H504" s="163" t="s">
        <v>484</v>
      </c>
      <c r="I504" s="211" t="s">
        <v>485</v>
      </c>
      <c r="J504" s="164"/>
      <c r="K504" s="164">
        <f>SUM(K507+K512+K515)</f>
        <v>1945000</v>
      </c>
      <c r="L504" s="164">
        <f t="shared" ref="L504:M504" si="205">SUM(L507+L512+L515)</f>
        <v>1945000</v>
      </c>
      <c r="M504" s="164">
        <f t="shared" si="205"/>
        <v>1345000</v>
      </c>
      <c r="N504" s="212">
        <f t="shared" si="204"/>
        <v>100</v>
      </c>
      <c r="O504" s="213">
        <f t="shared" si="204"/>
        <v>69.151670951156802</v>
      </c>
      <c r="P504" s="143"/>
    </row>
    <row r="505" spans="1:16" s="67" customFormat="1" x14ac:dyDescent="0.2">
      <c r="A505" s="162"/>
      <c r="B505" s="162"/>
      <c r="C505" s="162"/>
      <c r="D505" s="162"/>
      <c r="E505" s="162"/>
      <c r="F505" s="162"/>
      <c r="G505" s="162"/>
      <c r="H505" s="163" t="s">
        <v>198</v>
      </c>
      <c r="I505" s="211" t="s">
        <v>199</v>
      </c>
      <c r="J505" s="164"/>
      <c r="K505" s="164">
        <f>SUM(K518)</f>
        <v>20000</v>
      </c>
      <c r="L505" s="164">
        <f t="shared" ref="L505:M505" si="206">SUM(L518)</f>
        <v>20000</v>
      </c>
      <c r="M505" s="164">
        <f t="shared" si="206"/>
        <v>20000</v>
      </c>
      <c r="N505" s="212"/>
      <c r="O505" s="213"/>
      <c r="P505" s="143"/>
    </row>
    <row r="506" spans="1:16" s="67" customFormat="1" x14ac:dyDescent="0.2">
      <c r="A506" s="206">
        <v>1</v>
      </c>
      <c r="B506" s="206"/>
      <c r="C506" s="206"/>
      <c r="D506" s="206"/>
      <c r="E506" s="206" t="s">
        <v>148</v>
      </c>
      <c r="F506" s="206" t="s">
        <v>148</v>
      </c>
      <c r="G506" s="206" t="s">
        <v>148</v>
      </c>
      <c r="H506" s="207"/>
      <c r="I506" s="207" t="s">
        <v>486</v>
      </c>
      <c r="J506" s="209" t="s">
        <v>487</v>
      </c>
      <c r="K506" s="210">
        <f t="shared" ref="K506:M507" si="207">SUM(K507)</f>
        <v>1920000</v>
      </c>
      <c r="L506" s="210">
        <f t="shared" si="207"/>
        <v>1920000</v>
      </c>
      <c r="M506" s="210">
        <f t="shared" si="207"/>
        <v>1320000</v>
      </c>
      <c r="N506" s="204">
        <f t="shared" si="204"/>
        <v>100</v>
      </c>
      <c r="O506" s="205">
        <f t="shared" si="204"/>
        <v>68.75</v>
      </c>
      <c r="P506" s="143"/>
    </row>
    <row r="507" spans="1:16" s="67" customFormat="1" x14ac:dyDescent="0.2">
      <c r="A507" s="146">
        <v>1</v>
      </c>
      <c r="B507" s="146"/>
      <c r="C507" s="146"/>
      <c r="D507" s="146"/>
      <c r="E507" s="146" t="s">
        <v>148</v>
      </c>
      <c r="F507" s="146" t="s">
        <v>148</v>
      </c>
      <c r="G507" s="146" t="s">
        <v>148</v>
      </c>
      <c r="H507" s="147" t="s">
        <v>488</v>
      </c>
      <c r="I507" s="147" t="s">
        <v>489</v>
      </c>
      <c r="J507" s="148" t="s">
        <v>490</v>
      </c>
      <c r="K507" s="149">
        <f t="shared" si="207"/>
        <v>1920000</v>
      </c>
      <c r="L507" s="149">
        <f t="shared" si="207"/>
        <v>1920000</v>
      </c>
      <c r="M507" s="149">
        <f t="shared" si="207"/>
        <v>1320000</v>
      </c>
      <c r="N507" s="150">
        <f t="shared" si="204"/>
        <v>100</v>
      </c>
      <c r="O507" s="151">
        <f t="shared" si="204"/>
        <v>68.75</v>
      </c>
      <c r="P507" s="143"/>
    </row>
    <row r="508" spans="1:16" s="67" customFormat="1" x14ac:dyDescent="0.2">
      <c r="A508" s="152"/>
      <c r="B508" s="152"/>
      <c r="C508" s="152"/>
      <c r="D508" s="152"/>
      <c r="E508" s="152"/>
      <c r="F508" s="152"/>
      <c r="G508" s="152"/>
      <c r="H508" s="153"/>
      <c r="I508" s="154">
        <v>38</v>
      </c>
      <c r="J508" s="158" t="s">
        <v>162</v>
      </c>
      <c r="K508" s="155">
        <f>SUM(K509:K510)</f>
        <v>1920000</v>
      </c>
      <c r="L508" s="228">
        <v>1920000</v>
      </c>
      <c r="M508" s="228">
        <v>1320000</v>
      </c>
      <c r="N508" s="156">
        <f t="shared" si="204"/>
        <v>100</v>
      </c>
      <c r="O508" s="157">
        <f t="shared" si="204"/>
        <v>68.75</v>
      </c>
      <c r="P508" s="143"/>
    </row>
    <row r="509" spans="1:16" s="67" customFormat="1" x14ac:dyDescent="0.2">
      <c r="A509" s="152">
        <v>1</v>
      </c>
      <c r="B509" s="152"/>
      <c r="C509" s="152"/>
      <c r="D509" s="152"/>
      <c r="E509" s="152" t="s">
        <v>154</v>
      </c>
      <c r="F509" s="152" t="s">
        <v>154</v>
      </c>
      <c r="G509" s="152" t="s">
        <v>154</v>
      </c>
      <c r="H509" s="153"/>
      <c r="I509" s="154">
        <v>381</v>
      </c>
      <c r="J509" s="158" t="s">
        <v>97</v>
      </c>
      <c r="K509" s="228">
        <v>400000</v>
      </c>
      <c r="L509" s="155"/>
      <c r="M509" s="155"/>
      <c r="N509" s="172"/>
      <c r="O509" s="160"/>
      <c r="P509" s="143"/>
    </row>
    <row r="510" spans="1:16" s="67" customFormat="1" x14ac:dyDescent="0.2">
      <c r="A510" s="152">
        <v>1</v>
      </c>
      <c r="B510" s="152"/>
      <c r="C510" s="152"/>
      <c r="D510" s="152"/>
      <c r="E510" s="152"/>
      <c r="F510" s="152"/>
      <c r="G510" s="152"/>
      <c r="H510" s="153"/>
      <c r="I510" s="154">
        <v>382</v>
      </c>
      <c r="J510" s="179" t="s">
        <v>491</v>
      </c>
      <c r="K510" s="228">
        <v>1520000</v>
      </c>
      <c r="L510" s="155"/>
      <c r="M510" s="155"/>
      <c r="N510" s="172"/>
      <c r="O510" s="160"/>
      <c r="P510" s="143"/>
    </row>
    <row r="511" spans="1:16" s="67" customFormat="1" x14ac:dyDescent="0.2">
      <c r="A511" s="206">
        <v>1</v>
      </c>
      <c r="B511" s="206"/>
      <c r="C511" s="206"/>
      <c r="D511" s="206">
        <v>4</v>
      </c>
      <c r="E511" s="206" t="s">
        <v>148</v>
      </c>
      <c r="F511" s="206" t="s">
        <v>148</v>
      </c>
      <c r="G511" s="206" t="s">
        <v>148</v>
      </c>
      <c r="H511" s="207"/>
      <c r="I511" s="207" t="s">
        <v>492</v>
      </c>
      <c r="J511" s="209" t="s">
        <v>493</v>
      </c>
      <c r="K511" s="210">
        <f>SUM(K512+K515+K518)</f>
        <v>45000</v>
      </c>
      <c r="L511" s="210">
        <f t="shared" ref="L511:M511" si="208">SUM(L512+L515+L518)</f>
        <v>45000</v>
      </c>
      <c r="M511" s="210">
        <f t="shared" si="208"/>
        <v>45000</v>
      </c>
      <c r="N511" s="204">
        <f t="shared" ref="N511:O513" si="209">AVERAGE(L511/K511)*100</f>
        <v>100</v>
      </c>
      <c r="O511" s="205">
        <f t="shared" si="209"/>
        <v>100</v>
      </c>
      <c r="P511" s="143"/>
    </row>
    <row r="512" spans="1:16" s="67" customFormat="1" x14ac:dyDescent="0.2">
      <c r="A512" s="146">
        <v>1</v>
      </c>
      <c r="B512" s="146"/>
      <c r="C512" s="146"/>
      <c r="D512" s="146"/>
      <c r="E512" s="146" t="s">
        <v>148</v>
      </c>
      <c r="F512" s="146" t="s">
        <v>148</v>
      </c>
      <c r="G512" s="146" t="s">
        <v>148</v>
      </c>
      <c r="H512" s="147" t="s">
        <v>488</v>
      </c>
      <c r="I512" s="147" t="s">
        <v>494</v>
      </c>
      <c r="J512" s="148" t="s">
        <v>495</v>
      </c>
      <c r="K512" s="149">
        <f>SUM(K513)</f>
        <v>15000</v>
      </c>
      <c r="L512" s="149">
        <f t="shared" ref="L512:M512" si="210">SUM(L513)</f>
        <v>15000</v>
      </c>
      <c r="M512" s="149">
        <f t="shared" si="210"/>
        <v>15000</v>
      </c>
      <c r="N512" s="150">
        <f t="shared" si="209"/>
        <v>100</v>
      </c>
      <c r="O512" s="151">
        <f t="shared" si="209"/>
        <v>100</v>
      </c>
      <c r="P512" s="143"/>
    </row>
    <row r="513" spans="1:16" s="67" customFormat="1" x14ac:dyDescent="0.2">
      <c r="A513" s="166"/>
      <c r="B513" s="166"/>
      <c r="C513" s="166"/>
      <c r="D513" s="166"/>
      <c r="E513" s="166"/>
      <c r="F513" s="166"/>
      <c r="G513" s="166"/>
      <c r="H513" s="153"/>
      <c r="I513" s="154">
        <v>32</v>
      </c>
      <c r="J513" s="158" t="s">
        <v>80</v>
      </c>
      <c r="K513" s="155">
        <f>SUM(K514)</f>
        <v>15000</v>
      </c>
      <c r="L513" s="228">
        <v>15000</v>
      </c>
      <c r="M513" s="228">
        <v>15000</v>
      </c>
      <c r="N513" s="156">
        <f t="shared" si="209"/>
        <v>100</v>
      </c>
      <c r="O513" s="157">
        <f t="shared" si="209"/>
        <v>100</v>
      </c>
      <c r="P513" s="143"/>
    </row>
    <row r="514" spans="1:16" s="67" customFormat="1" x14ac:dyDescent="0.2">
      <c r="A514" s="166">
        <v>1</v>
      </c>
      <c r="B514" s="166"/>
      <c r="C514" s="166"/>
      <c r="D514" s="166"/>
      <c r="E514" s="166"/>
      <c r="F514" s="166"/>
      <c r="G514" s="166"/>
      <c r="H514" s="153"/>
      <c r="I514" s="154">
        <v>323</v>
      </c>
      <c r="J514" s="158" t="s">
        <v>83</v>
      </c>
      <c r="K514" s="228">
        <v>15000</v>
      </c>
      <c r="L514" s="155"/>
      <c r="M514" s="155"/>
      <c r="N514" s="172"/>
      <c r="O514" s="160"/>
      <c r="P514" s="143"/>
    </row>
    <row r="515" spans="1:16" s="67" customFormat="1" x14ac:dyDescent="0.2">
      <c r="A515" s="146">
        <v>1</v>
      </c>
      <c r="B515" s="146"/>
      <c r="C515" s="146"/>
      <c r="D515" s="146"/>
      <c r="E515" s="146" t="s">
        <v>148</v>
      </c>
      <c r="F515" s="146" t="s">
        <v>148</v>
      </c>
      <c r="G515" s="146" t="s">
        <v>148</v>
      </c>
      <c r="H515" s="147" t="s">
        <v>488</v>
      </c>
      <c r="I515" s="147" t="s">
        <v>496</v>
      </c>
      <c r="J515" s="148" t="s">
        <v>497</v>
      </c>
      <c r="K515" s="149">
        <f>SUM(K516)</f>
        <v>10000</v>
      </c>
      <c r="L515" s="149">
        <f t="shared" ref="L515:M515" si="211">SUM(L516)</f>
        <v>10000</v>
      </c>
      <c r="M515" s="149">
        <f t="shared" si="211"/>
        <v>10000</v>
      </c>
      <c r="N515" s="150">
        <f>AVERAGE(L515/K515)*100</f>
        <v>100</v>
      </c>
      <c r="O515" s="151">
        <f>AVERAGE(M515/L515)*100</f>
        <v>100</v>
      </c>
      <c r="P515" s="143"/>
    </row>
    <row r="516" spans="1:16" s="67" customFormat="1" x14ac:dyDescent="0.2">
      <c r="A516" s="152"/>
      <c r="B516" s="152"/>
      <c r="C516" s="152"/>
      <c r="D516" s="152"/>
      <c r="E516" s="152" t="s">
        <v>154</v>
      </c>
      <c r="F516" s="152" t="s">
        <v>154</v>
      </c>
      <c r="G516" s="152" t="s">
        <v>154</v>
      </c>
      <c r="H516" s="153"/>
      <c r="I516" s="154">
        <v>38</v>
      </c>
      <c r="J516" s="158" t="s">
        <v>162</v>
      </c>
      <c r="K516" s="155">
        <f>SUM(K517)</f>
        <v>10000</v>
      </c>
      <c r="L516" s="228">
        <v>10000</v>
      </c>
      <c r="M516" s="228">
        <v>10000</v>
      </c>
      <c r="N516" s="156">
        <f>AVERAGE(L516/K516)*100</f>
        <v>100</v>
      </c>
      <c r="O516" s="157">
        <f>AVERAGE(M516/L516)*100</f>
        <v>100</v>
      </c>
      <c r="P516" s="143"/>
    </row>
    <row r="517" spans="1:16" s="67" customFormat="1" x14ac:dyDescent="0.2">
      <c r="A517" s="152">
        <v>1</v>
      </c>
      <c r="B517" s="152"/>
      <c r="C517" s="152"/>
      <c r="D517" s="152"/>
      <c r="E517" s="152" t="s">
        <v>154</v>
      </c>
      <c r="F517" s="152" t="s">
        <v>154</v>
      </c>
      <c r="G517" s="152" t="s">
        <v>154</v>
      </c>
      <c r="H517" s="153"/>
      <c r="I517" s="154">
        <v>381</v>
      </c>
      <c r="J517" s="158" t="s">
        <v>97</v>
      </c>
      <c r="K517" s="228">
        <v>10000</v>
      </c>
      <c r="L517" s="155"/>
      <c r="M517" s="155"/>
      <c r="N517" s="172"/>
      <c r="O517" s="160"/>
      <c r="P517" s="143"/>
    </row>
    <row r="518" spans="1:16" s="67" customFormat="1" x14ac:dyDescent="0.2">
      <c r="A518" s="146"/>
      <c r="B518" s="146"/>
      <c r="C518" s="146"/>
      <c r="D518" s="146">
        <v>4</v>
      </c>
      <c r="E518" s="146" t="s">
        <v>148</v>
      </c>
      <c r="F518" s="146" t="s">
        <v>148</v>
      </c>
      <c r="G518" s="146" t="s">
        <v>148</v>
      </c>
      <c r="H518" s="147" t="s">
        <v>592</v>
      </c>
      <c r="I518" s="147" t="s">
        <v>593</v>
      </c>
      <c r="J518" s="148" t="s">
        <v>594</v>
      </c>
      <c r="K518" s="149">
        <f>SUM(K519)</f>
        <v>20000</v>
      </c>
      <c r="L518" s="149">
        <f t="shared" ref="L518:M518" si="212">SUM(L519)</f>
        <v>20000</v>
      </c>
      <c r="M518" s="149">
        <f t="shared" si="212"/>
        <v>20000</v>
      </c>
      <c r="N518" s="150">
        <f>AVERAGE(L518/K518)*100</f>
        <v>100</v>
      </c>
      <c r="O518" s="151">
        <f>AVERAGE(M518/L518)*100</f>
        <v>100</v>
      </c>
      <c r="P518" s="143"/>
    </row>
    <row r="519" spans="1:16" s="67" customFormat="1" x14ac:dyDescent="0.2">
      <c r="A519" s="152"/>
      <c r="B519" s="152"/>
      <c r="C519" s="152"/>
      <c r="D519" s="152"/>
      <c r="E519" s="152"/>
      <c r="F519" s="152"/>
      <c r="G519" s="152"/>
      <c r="H519" s="153"/>
      <c r="I519" s="154">
        <v>38</v>
      </c>
      <c r="J519" s="158" t="s">
        <v>162</v>
      </c>
      <c r="K519" s="155">
        <f>SUM(K520)</f>
        <v>20000</v>
      </c>
      <c r="L519" s="228">
        <v>20000</v>
      </c>
      <c r="M519" s="228">
        <v>20000</v>
      </c>
      <c r="N519" s="156">
        <f>AVERAGE(L519/K519)*100</f>
        <v>100</v>
      </c>
      <c r="O519" s="157">
        <f>AVERAGE(M519/L519)*100</f>
        <v>100</v>
      </c>
      <c r="P519" s="143"/>
    </row>
    <row r="520" spans="1:16" s="67" customFormat="1" x14ac:dyDescent="0.2">
      <c r="A520" s="152"/>
      <c r="B520" s="152"/>
      <c r="C520" s="152"/>
      <c r="D520" s="152">
        <v>4</v>
      </c>
      <c r="E520" s="152"/>
      <c r="F520" s="152"/>
      <c r="G520" s="152"/>
      <c r="H520" s="153"/>
      <c r="I520" s="154">
        <v>383</v>
      </c>
      <c r="J520" s="158" t="s">
        <v>99</v>
      </c>
      <c r="K520" s="228">
        <v>20000</v>
      </c>
      <c r="L520" s="155"/>
      <c r="M520" s="155"/>
      <c r="N520" s="172"/>
      <c r="O520" s="160"/>
      <c r="P520" s="143"/>
    </row>
    <row r="521" spans="1:16" s="67" customFormat="1" x14ac:dyDescent="0.2">
      <c r="A521" s="162"/>
      <c r="B521" s="162"/>
      <c r="C521" s="162"/>
      <c r="D521" s="162"/>
      <c r="E521" s="162"/>
      <c r="F521" s="162"/>
      <c r="G521" s="162"/>
      <c r="H521" s="163"/>
      <c r="I521" s="211" t="s">
        <v>498</v>
      </c>
      <c r="J521" s="164"/>
      <c r="K521" s="164">
        <f>SUM(K524+K555+K559+K567+K571)</f>
        <v>1290000</v>
      </c>
      <c r="L521" s="164">
        <f t="shared" ref="L521:M521" si="213">SUM(L524+L555+L559+L567+L571)</f>
        <v>1290000</v>
      </c>
      <c r="M521" s="164">
        <f t="shared" si="213"/>
        <v>1290000</v>
      </c>
      <c r="N521" s="212">
        <f t="shared" ref="N521:O526" si="214">AVERAGE(L521/K521)*100</f>
        <v>100</v>
      </c>
      <c r="O521" s="213">
        <f t="shared" si="214"/>
        <v>100</v>
      </c>
      <c r="P521" s="143"/>
    </row>
    <row r="522" spans="1:16" s="67" customFormat="1" x14ac:dyDescent="0.2">
      <c r="A522" s="162"/>
      <c r="B522" s="162"/>
      <c r="C522" s="162"/>
      <c r="D522" s="162"/>
      <c r="E522" s="162"/>
      <c r="F522" s="162"/>
      <c r="G522" s="162"/>
      <c r="H522" s="163" t="s">
        <v>499</v>
      </c>
      <c r="I522" s="211" t="s">
        <v>500</v>
      </c>
      <c r="J522" s="164"/>
      <c r="K522" s="164">
        <f>SUM(K525+K528+K531+K534+K537+K540+K543+K546+K549+K552+K556+K568+K572+K575)</f>
        <v>1075000</v>
      </c>
      <c r="L522" s="164">
        <f t="shared" ref="L522:M522" si="215">SUM(L525+L528+L531+L534+L537+L540+L543+L546+L549+L552+L556+L568+L572+L575)</f>
        <v>1075000</v>
      </c>
      <c r="M522" s="164">
        <f t="shared" si="215"/>
        <v>1075000</v>
      </c>
      <c r="N522" s="212">
        <f t="shared" si="214"/>
        <v>100</v>
      </c>
      <c r="O522" s="213">
        <f t="shared" si="214"/>
        <v>100</v>
      </c>
      <c r="P522" s="143"/>
    </row>
    <row r="523" spans="1:16" s="67" customFormat="1" ht="15.75" customHeight="1" x14ac:dyDescent="0.2">
      <c r="A523" s="162"/>
      <c r="B523" s="162"/>
      <c r="C523" s="162"/>
      <c r="D523" s="162"/>
      <c r="E523" s="162"/>
      <c r="F523" s="162"/>
      <c r="G523" s="162"/>
      <c r="H523" s="163" t="s">
        <v>257</v>
      </c>
      <c r="I523" s="211" t="s">
        <v>258</v>
      </c>
      <c r="J523" s="164"/>
      <c r="K523" s="164">
        <f>SUM(K560)</f>
        <v>215000</v>
      </c>
      <c r="L523" s="164">
        <f t="shared" ref="L523:M523" si="216">SUM(L560)</f>
        <v>215000</v>
      </c>
      <c r="M523" s="164">
        <f t="shared" si="216"/>
        <v>215000</v>
      </c>
      <c r="N523" s="212">
        <f t="shared" si="214"/>
        <v>100</v>
      </c>
      <c r="O523" s="213">
        <f t="shared" si="214"/>
        <v>100</v>
      </c>
      <c r="P523" s="143"/>
    </row>
    <row r="524" spans="1:16" s="67" customFormat="1" x14ac:dyDescent="0.2">
      <c r="A524" s="206">
        <v>1</v>
      </c>
      <c r="B524" s="206"/>
      <c r="C524" s="206"/>
      <c r="D524" s="206"/>
      <c r="E524" s="206" t="s">
        <v>148</v>
      </c>
      <c r="F524" s="206" t="s">
        <v>148</v>
      </c>
      <c r="G524" s="206" t="s">
        <v>148</v>
      </c>
      <c r="H524" s="207"/>
      <c r="I524" s="207" t="s">
        <v>501</v>
      </c>
      <c r="J524" s="209" t="s">
        <v>502</v>
      </c>
      <c r="K524" s="210">
        <f>SUM(K525+K528+K531+K534+K537+K540+K543+K546+K549+K552)</f>
        <v>610000</v>
      </c>
      <c r="L524" s="210">
        <f t="shared" ref="L524:M524" si="217">SUM(L525+L528+L531+L534+L537+L540+L543+L546+L549+L552)</f>
        <v>610000</v>
      </c>
      <c r="M524" s="210">
        <f t="shared" si="217"/>
        <v>610000</v>
      </c>
      <c r="N524" s="204">
        <f t="shared" si="214"/>
        <v>100</v>
      </c>
      <c r="O524" s="205">
        <f t="shared" si="214"/>
        <v>100</v>
      </c>
      <c r="P524" s="143"/>
    </row>
    <row r="525" spans="1:16" s="67" customFormat="1" x14ac:dyDescent="0.2">
      <c r="A525" s="146">
        <v>1</v>
      </c>
      <c r="B525" s="146"/>
      <c r="C525" s="146"/>
      <c r="D525" s="146"/>
      <c r="E525" s="146" t="s">
        <v>148</v>
      </c>
      <c r="F525" s="146" t="s">
        <v>148</v>
      </c>
      <c r="G525" s="146" t="s">
        <v>148</v>
      </c>
      <c r="H525" s="147" t="s">
        <v>503</v>
      </c>
      <c r="I525" s="147" t="s">
        <v>504</v>
      </c>
      <c r="J525" s="148" t="s">
        <v>505</v>
      </c>
      <c r="K525" s="149">
        <f>SUM(K526)</f>
        <v>70000</v>
      </c>
      <c r="L525" s="149">
        <f t="shared" ref="L525:M525" si="218">SUM(L526)</f>
        <v>70000</v>
      </c>
      <c r="M525" s="149">
        <f t="shared" si="218"/>
        <v>70000</v>
      </c>
      <c r="N525" s="150">
        <f t="shared" si="214"/>
        <v>100</v>
      </c>
      <c r="O525" s="151">
        <f t="shared" si="214"/>
        <v>100</v>
      </c>
      <c r="P525" s="143"/>
    </row>
    <row r="526" spans="1:16" s="67" customFormat="1" x14ac:dyDescent="0.2">
      <c r="A526" s="152"/>
      <c r="B526" s="152"/>
      <c r="C526" s="152"/>
      <c r="D526" s="152"/>
      <c r="E526" s="152" t="s">
        <v>154</v>
      </c>
      <c r="F526" s="152" t="s">
        <v>154</v>
      </c>
      <c r="G526" s="152" t="s">
        <v>154</v>
      </c>
      <c r="H526" s="153"/>
      <c r="I526" s="154">
        <v>37</v>
      </c>
      <c r="J526" s="158" t="s">
        <v>94</v>
      </c>
      <c r="K526" s="155">
        <f>SUM(K527)</f>
        <v>70000</v>
      </c>
      <c r="L526" s="228">
        <v>70000</v>
      </c>
      <c r="M526" s="228">
        <v>70000</v>
      </c>
      <c r="N526" s="156">
        <f t="shared" si="214"/>
        <v>100</v>
      </c>
      <c r="O526" s="157">
        <f t="shared" si="214"/>
        <v>100</v>
      </c>
      <c r="P526" s="143"/>
    </row>
    <row r="527" spans="1:16" s="67" customFormat="1" x14ac:dyDescent="0.2">
      <c r="A527" s="152">
        <v>1</v>
      </c>
      <c r="B527" s="152"/>
      <c r="C527" s="152"/>
      <c r="D527" s="152"/>
      <c r="E527" s="152" t="s">
        <v>154</v>
      </c>
      <c r="F527" s="152" t="s">
        <v>154</v>
      </c>
      <c r="G527" s="152" t="s">
        <v>154</v>
      </c>
      <c r="H527" s="153"/>
      <c r="I527" s="154">
        <v>372</v>
      </c>
      <c r="J527" s="158" t="s">
        <v>95</v>
      </c>
      <c r="K527" s="228">
        <v>70000</v>
      </c>
      <c r="L527" s="155"/>
      <c r="M527" s="155"/>
      <c r="N527" s="172"/>
      <c r="O527" s="160"/>
      <c r="P527" s="143"/>
    </row>
    <row r="528" spans="1:16" s="67" customFormat="1" x14ac:dyDescent="0.2">
      <c r="A528" s="146">
        <v>1</v>
      </c>
      <c r="B528" s="146"/>
      <c r="C528" s="146"/>
      <c r="D528" s="146"/>
      <c r="E528" s="146" t="s">
        <v>148</v>
      </c>
      <c r="F528" s="146" t="s">
        <v>148</v>
      </c>
      <c r="G528" s="146" t="s">
        <v>148</v>
      </c>
      <c r="H528" s="147" t="s">
        <v>463</v>
      </c>
      <c r="I528" s="147" t="s">
        <v>506</v>
      </c>
      <c r="J528" s="148" t="s">
        <v>507</v>
      </c>
      <c r="K528" s="149">
        <f>SUM(K529)</f>
        <v>5000</v>
      </c>
      <c r="L528" s="149">
        <f>SUM(L529)</f>
        <v>5000</v>
      </c>
      <c r="M528" s="149">
        <f>SUM(M529)</f>
        <v>5000</v>
      </c>
      <c r="N528" s="150">
        <f>AVERAGE(L528/K528)*100</f>
        <v>100</v>
      </c>
      <c r="O528" s="151">
        <f>AVERAGE(M528/L528)*100</f>
        <v>100</v>
      </c>
      <c r="P528" s="143"/>
    </row>
    <row r="529" spans="1:16" s="67" customFormat="1" x14ac:dyDescent="0.2">
      <c r="A529" s="152"/>
      <c r="B529" s="152"/>
      <c r="C529" s="152"/>
      <c r="D529" s="152"/>
      <c r="E529" s="152" t="s">
        <v>154</v>
      </c>
      <c r="F529" s="152" t="s">
        <v>154</v>
      </c>
      <c r="G529" s="152" t="s">
        <v>154</v>
      </c>
      <c r="H529" s="153"/>
      <c r="I529" s="154">
        <v>37</v>
      </c>
      <c r="J529" s="158" t="s">
        <v>94</v>
      </c>
      <c r="K529" s="155">
        <f>SUM(K530)</f>
        <v>5000</v>
      </c>
      <c r="L529" s="228">
        <v>5000</v>
      </c>
      <c r="M529" s="228">
        <v>5000</v>
      </c>
      <c r="N529" s="156">
        <f>AVERAGE(L529/K529)*100</f>
        <v>100</v>
      </c>
      <c r="O529" s="157">
        <f>AVERAGE(M529/L529)*100</f>
        <v>100</v>
      </c>
      <c r="P529" s="143"/>
    </row>
    <row r="530" spans="1:16" s="67" customFormat="1" x14ac:dyDescent="0.2">
      <c r="A530" s="152">
        <v>1</v>
      </c>
      <c r="B530" s="152"/>
      <c r="C530" s="152"/>
      <c r="D530" s="152"/>
      <c r="E530" s="152" t="s">
        <v>154</v>
      </c>
      <c r="F530" s="152" t="s">
        <v>154</v>
      </c>
      <c r="G530" s="152" t="s">
        <v>154</v>
      </c>
      <c r="H530" s="153"/>
      <c r="I530" s="154">
        <v>372</v>
      </c>
      <c r="J530" s="158" t="s">
        <v>95</v>
      </c>
      <c r="K530" s="228">
        <v>5000</v>
      </c>
      <c r="L530" s="155"/>
      <c r="M530" s="155"/>
      <c r="N530" s="172"/>
      <c r="O530" s="160"/>
      <c r="P530" s="143"/>
    </row>
    <row r="531" spans="1:16" s="67" customFormat="1" x14ac:dyDescent="0.2">
      <c r="A531" s="146">
        <v>1</v>
      </c>
      <c r="B531" s="146"/>
      <c r="C531" s="146"/>
      <c r="D531" s="146"/>
      <c r="E531" s="146" t="s">
        <v>148</v>
      </c>
      <c r="F531" s="146" t="s">
        <v>148</v>
      </c>
      <c r="G531" s="146" t="s">
        <v>148</v>
      </c>
      <c r="H531" s="147" t="s">
        <v>508</v>
      </c>
      <c r="I531" s="147" t="s">
        <v>509</v>
      </c>
      <c r="J531" s="148" t="s">
        <v>510</v>
      </c>
      <c r="K531" s="149">
        <f>SUM(K532)</f>
        <v>100000</v>
      </c>
      <c r="L531" s="149">
        <f t="shared" ref="L531:M531" si="219">SUM(L532)</f>
        <v>100000</v>
      </c>
      <c r="M531" s="149">
        <f t="shared" si="219"/>
        <v>100000</v>
      </c>
      <c r="N531" s="150">
        <f>AVERAGE(L531/K531)*100</f>
        <v>100</v>
      </c>
      <c r="O531" s="151">
        <f>AVERAGE(M531/L531)*100</f>
        <v>100</v>
      </c>
      <c r="P531" s="143"/>
    </row>
    <row r="532" spans="1:16" s="67" customFormat="1" x14ac:dyDescent="0.2">
      <c r="A532" s="152"/>
      <c r="B532" s="152"/>
      <c r="C532" s="152"/>
      <c r="D532" s="152"/>
      <c r="E532" s="152" t="s">
        <v>154</v>
      </c>
      <c r="F532" s="152" t="s">
        <v>154</v>
      </c>
      <c r="G532" s="152" t="s">
        <v>154</v>
      </c>
      <c r="H532" s="153"/>
      <c r="I532" s="154">
        <v>37</v>
      </c>
      <c r="J532" s="158" t="s">
        <v>94</v>
      </c>
      <c r="K532" s="155">
        <f>SUM(K533)</f>
        <v>100000</v>
      </c>
      <c r="L532" s="228">
        <v>100000</v>
      </c>
      <c r="M532" s="228">
        <v>100000</v>
      </c>
      <c r="N532" s="156">
        <f>AVERAGE(L532/K532)*100</f>
        <v>100</v>
      </c>
      <c r="O532" s="157">
        <f>AVERAGE(M532/L532)*100</f>
        <v>100</v>
      </c>
      <c r="P532" s="143"/>
    </row>
    <row r="533" spans="1:16" s="67" customFormat="1" x14ac:dyDescent="0.2">
      <c r="A533" s="152">
        <v>1</v>
      </c>
      <c r="B533" s="152"/>
      <c r="C533" s="152"/>
      <c r="D533" s="152"/>
      <c r="E533" s="152" t="s">
        <v>154</v>
      </c>
      <c r="F533" s="152" t="s">
        <v>154</v>
      </c>
      <c r="G533" s="152" t="s">
        <v>154</v>
      </c>
      <c r="H533" s="153"/>
      <c r="I533" s="154">
        <v>372</v>
      </c>
      <c r="J533" s="158" t="s">
        <v>95</v>
      </c>
      <c r="K533" s="228">
        <v>100000</v>
      </c>
      <c r="L533" s="155"/>
      <c r="M533" s="155"/>
      <c r="N533" s="172"/>
      <c r="O533" s="160"/>
      <c r="P533" s="142"/>
    </row>
    <row r="534" spans="1:16" s="67" customFormat="1" x14ac:dyDescent="0.2">
      <c r="A534" s="146">
        <v>1</v>
      </c>
      <c r="B534" s="146"/>
      <c r="C534" s="146"/>
      <c r="D534" s="146"/>
      <c r="E534" s="146" t="s">
        <v>148</v>
      </c>
      <c r="F534" s="146" t="s">
        <v>148</v>
      </c>
      <c r="G534" s="146" t="s">
        <v>148</v>
      </c>
      <c r="H534" s="147" t="s">
        <v>511</v>
      </c>
      <c r="I534" s="147" t="s">
        <v>512</v>
      </c>
      <c r="J534" s="148" t="s">
        <v>513</v>
      </c>
      <c r="K534" s="149">
        <f>SUM(K535)</f>
        <v>20000</v>
      </c>
      <c r="L534" s="149">
        <f t="shared" ref="L534:M534" si="220">SUM(L535)</f>
        <v>20000</v>
      </c>
      <c r="M534" s="149">
        <f t="shared" si="220"/>
        <v>20000</v>
      </c>
      <c r="N534" s="150">
        <f>AVERAGE(L534/K534)*100</f>
        <v>100</v>
      </c>
      <c r="O534" s="151">
        <f>AVERAGE(M534/L534)*100</f>
        <v>100</v>
      </c>
      <c r="P534" s="143"/>
    </row>
    <row r="535" spans="1:16" s="67" customFormat="1" x14ac:dyDescent="0.2">
      <c r="A535" s="152"/>
      <c r="B535" s="152"/>
      <c r="C535" s="152"/>
      <c r="D535" s="152"/>
      <c r="E535" s="152" t="s">
        <v>154</v>
      </c>
      <c r="F535" s="152" t="s">
        <v>154</v>
      </c>
      <c r="G535" s="152" t="s">
        <v>154</v>
      </c>
      <c r="H535" s="153"/>
      <c r="I535" s="154">
        <v>37</v>
      </c>
      <c r="J535" s="158" t="s">
        <v>94</v>
      </c>
      <c r="K535" s="155">
        <f>SUM(K536)</f>
        <v>20000</v>
      </c>
      <c r="L535" s="228">
        <v>20000</v>
      </c>
      <c r="M535" s="228">
        <v>20000</v>
      </c>
      <c r="N535" s="156">
        <f>AVERAGE(L535/K535)*100</f>
        <v>100</v>
      </c>
      <c r="O535" s="157">
        <f>AVERAGE(M535/L535)*100</f>
        <v>100</v>
      </c>
      <c r="P535" s="143"/>
    </row>
    <row r="536" spans="1:16" s="67" customFormat="1" x14ac:dyDescent="0.2">
      <c r="A536" s="152">
        <v>1</v>
      </c>
      <c r="B536" s="152"/>
      <c r="C536" s="152"/>
      <c r="D536" s="152"/>
      <c r="E536" s="152" t="s">
        <v>154</v>
      </c>
      <c r="F536" s="152" t="s">
        <v>154</v>
      </c>
      <c r="G536" s="152" t="s">
        <v>154</v>
      </c>
      <c r="H536" s="153"/>
      <c r="I536" s="154">
        <v>372</v>
      </c>
      <c r="J536" s="158" t="s">
        <v>95</v>
      </c>
      <c r="K536" s="228">
        <v>20000</v>
      </c>
      <c r="L536" s="155"/>
      <c r="M536" s="155"/>
      <c r="N536" s="172"/>
      <c r="O536" s="160"/>
      <c r="P536" s="143"/>
    </row>
    <row r="537" spans="1:16" s="67" customFormat="1" x14ac:dyDescent="0.2">
      <c r="A537" s="146">
        <v>1</v>
      </c>
      <c r="B537" s="146"/>
      <c r="C537" s="146"/>
      <c r="D537" s="146"/>
      <c r="E537" s="146" t="s">
        <v>148</v>
      </c>
      <c r="F537" s="146" t="s">
        <v>148</v>
      </c>
      <c r="G537" s="146" t="s">
        <v>148</v>
      </c>
      <c r="H537" s="147" t="s">
        <v>503</v>
      </c>
      <c r="I537" s="147" t="s">
        <v>514</v>
      </c>
      <c r="J537" s="148" t="s">
        <v>515</v>
      </c>
      <c r="K537" s="149">
        <f>SUM(K538)</f>
        <v>50000</v>
      </c>
      <c r="L537" s="149">
        <f t="shared" ref="L537:M537" si="221">SUM(L538)</f>
        <v>50000</v>
      </c>
      <c r="M537" s="149">
        <f t="shared" si="221"/>
        <v>50000</v>
      </c>
      <c r="N537" s="150">
        <f>AVERAGE(L537/K537)*100</f>
        <v>100</v>
      </c>
      <c r="O537" s="151">
        <f>AVERAGE(M537/L537)*100</f>
        <v>100</v>
      </c>
      <c r="P537" s="143"/>
    </row>
    <row r="538" spans="1:16" s="67" customFormat="1" x14ac:dyDescent="0.2">
      <c r="A538" s="152"/>
      <c r="B538" s="152"/>
      <c r="C538" s="152"/>
      <c r="D538" s="152"/>
      <c r="E538" s="152" t="s">
        <v>154</v>
      </c>
      <c r="F538" s="152" t="s">
        <v>154</v>
      </c>
      <c r="G538" s="152" t="s">
        <v>154</v>
      </c>
      <c r="H538" s="153"/>
      <c r="I538" s="154">
        <v>37</v>
      </c>
      <c r="J538" s="158" t="s">
        <v>94</v>
      </c>
      <c r="K538" s="155">
        <f>SUM(K539)</f>
        <v>50000</v>
      </c>
      <c r="L538" s="228">
        <v>50000</v>
      </c>
      <c r="M538" s="228">
        <v>50000</v>
      </c>
      <c r="N538" s="156">
        <f>AVERAGE(L538/K538)*100</f>
        <v>100</v>
      </c>
      <c r="O538" s="157">
        <f>AVERAGE(M538/L538)*100</f>
        <v>100</v>
      </c>
      <c r="P538" s="143"/>
    </row>
    <row r="539" spans="1:16" s="67" customFormat="1" x14ac:dyDescent="0.2">
      <c r="A539" s="152">
        <v>1</v>
      </c>
      <c r="B539" s="152"/>
      <c r="C539" s="152"/>
      <c r="D539" s="152"/>
      <c r="E539" s="152" t="s">
        <v>154</v>
      </c>
      <c r="F539" s="152" t="s">
        <v>154</v>
      </c>
      <c r="G539" s="152" t="s">
        <v>154</v>
      </c>
      <c r="H539" s="153"/>
      <c r="I539" s="154">
        <v>372</v>
      </c>
      <c r="J539" s="158" t="s">
        <v>95</v>
      </c>
      <c r="K539" s="228">
        <v>50000</v>
      </c>
      <c r="L539" s="155"/>
      <c r="M539" s="155"/>
      <c r="N539" s="172"/>
      <c r="O539" s="160"/>
      <c r="P539" s="143"/>
    </row>
    <row r="540" spans="1:16" s="67" customFormat="1" x14ac:dyDescent="0.2">
      <c r="A540" s="146">
        <v>1</v>
      </c>
      <c r="B540" s="146"/>
      <c r="C540" s="146"/>
      <c r="D540" s="146"/>
      <c r="E540" s="146" t="s">
        <v>148</v>
      </c>
      <c r="F540" s="146" t="s">
        <v>148</v>
      </c>
      <c r="G540" s="146" t="s">
        <v>148</v>
      </c>
      <c r="H540" s="147" t="s">
        <v>511</v>
      </c>
      <c r="I540" s="147" t="s">
        <v>516</v>
      </c>
      <c r="J540" s="148" t="s">
        <v>517</v>
      </c>
      <c r="K540" s="149">
        <f>SUM(K541)</f>
        <v>140000</v>
      </c>
      <c r="L540" s="149">
        <f t="shared" ref="L540:M540" si="222">SUM(L541)</f>
        <v>140000</v>
      </c>
      <c r="M540" s="149">
        <f t="shared" si="222"/>
        <v>140000</v>
      </c>
      <c r="N540" s="150">
        <f>AVERAGE(L540/K540)*100</f>
        <v>100</v>
      </c>
      <c r="O540" s="151">
        <f>AVERAGE(M540/L540)*100</f>
        <v>100</v>
      </c>
      <c r="P540" s="143"/>
    </row>
    <row r="541" spans="1:16" s="67" customFormat="1" x14ac:dyDescent="0.2">
      <c r="A541" s="152"/>
      <c r="B541" s="152"/>
      <c r="C541" s="152"/>
      <c r="D541" s="152"/>
      <c r="E541" s="152" t="s">
        <v>154</v>
      </c>
      <c r="F541" s="152" t="s">
        <v>154</v>
      </c>
      <c r="G541" s="152" t="s">
        <v>154</v>
      </c>
      <c r="H541" s="153"/>
      <c r="I541" s="154">
        <v>37</v>
      </c>
      <c r="J541" s="158" t="s">
        <v>94</v>
      </c>
      <c r="K541" s="155">
        <f>SUM(K542)</f>
        <v>140000</v>
      </c>
      <c r="L541" s="228">
        <v>140000</v>
      </c>
      <c r="M541" s="228">
        <v>140000</v>
      </c>
      <c r="N541" s="156">
        <f>AVERAGE(L541/K541)*100</f>
        <v>100</v>
      </c>
      <c r="O541" s="157">
        <f>AVERAGE(M541/L541)*100</f>
        <v>100</v>
      </c>
      <c r="P541" s="143"/>
    </row>
    <row r="542" spans="1:16" s="67" customFormat="1" x14ac:dyDescent="0.2">
      <c r="A542" s="152">
        <v>1</v>
      </c>
      <c r="B542" s="152"/>
      <c r="C542" s="152"/>
      <c r="D542" s="152"/>
      <c r="E542" s="152" t="s">
        <v>154</v>
      </c>
      <c r="F542" s="152" t="s">
        <v>154</v>
      </c>
      <c r="G542" s="152" t="s">
        <v>154</v>
      </c>
      <c r="H542" s="153"/>
      <c r="I542" s="154">
        <v>372</v>
      </c>
      <c r="J542" s="158" t="s">
        <v>95</v>
      </c>
      <c r="K542" s="228">
        <v>140000</v>
      </c>
      <c r="L542" s="155"/>
      <c r="M542" s="155"/>
      <c r="N542" s="172"/>
      <c r="O542" s="160"/>
      <c r="P542" s="143"/>
    </row>
    <row r="543" spans="1:16" s="67" customFormat="1" x14ac:dyDescent="0.2">
      <c r="A543" s="146">
        <v>1</v>
      </c>
      <c r="B543" s="146"/>
      <c r="C543" s="146"/>
      <c r="D543" s="146"/>
      <c r="E543" s="146" t="s">
        <v>148</v>
      </c>
      <c r="F543" s="146" t="s">
        <v>148</v>
      </c>
      <c r="G543" s="146" t="s">
        <v>148</v>
      </c>
      <c r="H543" s="147" t="s">
        <v>377</v>
      </c>
      <c r="I543" s="147" t="s">
        <v>518</v>
      </c>
      <c r="J543" s="148" t="s">
        <v>519</v>
      </c>
      <c r="K543" s="149">
        <f>SUM(K544)</f>
        <v>120000</v>
      </c>
      <c r="L543" s="149">
        <f t="shared" ref="L543:M543" si="223">SUM(L544)</f>
        <v>120000</v>
      </c>
      <c r="M543" s="149">
        <f t="shared" si="223"/>
        <v>120000</v>
      </c>
      <c r="N543" s="150">
        <f>AVERAGE(L543/K543)*100</f>
        <v>100</v>
      </c>
      <c r="O543" s="151">
        <f>AVERAGE(M543/L543)*100</f>
        <v>100</v>
      </c>
      <c r="P543" s="143"/>
    </row>
    <row r="544" spans="1:16" s="67" customFormat="1" x14ac:dyDescent="0.2">
      <c r="A544" s="152"/>
      <c r="B544" s="152"/>
      <c r="C544" s="152"/>
      <c r="D544" s="152"/>
      <c r="E544" s="152" t="s">
        <v>154</v>
      </c>
      <c r="F544" s="152" t="s">
        <v>154</v>
      </c>
      <c r="G544" s="152" t="s">
        <v>154</v>
      </c>
      <c r="H544" s="153"/>
      <c r="I544" s="154">
        <v>37</v>
      </c>
      <c r="J544" s="158" t="s">
        <v>94</v>
      </c>
      <c r="K544" s="155">
        <f>SUM(K545)</f>
        <v>120000</v>
      </c>
      <c r="L544" s="228">
        <v>120000</v>
      </c>
      <c r="M544" s="228">
        <v>120000</v>
      </c>
      <c r="N544" s="156">
        <f>AVERAGE(L544/K544)*100</f>
        <v>100</v>
      </c>
      <c r="O544" s="157">
        <f>AVERAGE(M544/L544)*100</f>
        <v>100</v>
      </c>
      <c r="P544" s="143"/>
    </row>
    <row r="545" spans="1:16" s="67" customFormat="1" x14ac:dyDescent="0.2">
      <c r="A545" s="152">
        <v>1</v>
      </c>
      <c r="B545" s="152"/>
      <c r="C545" s="152"/>
      <c r="D545" s="152"/>
      <c r="E545" s="152" t="s">
        <v>154</v>
      </c>
      <c r="F545" s="152" t="s">
        <v>154</v>
      </c>
      <c r="G545" s="152" t="s">
        <v>154</v>
      </c>
      <c r="H545" s="153"/>
      <c r="I545" s="154">
        <v>372</v>
      </c>
      <c r="J545" s="158" t="s">
        <v>95</v>
      </c>
      <c r="K545" s="228">
        <v>120000</v>
      </c>
      <c r="L545" s="155"/>
      <c r="M545" s="155"/>
      <c r="N545" s="172"/>
      <c r="O545" s="160"/>
      <c r="P545" s="143"/>
    </row>
    <row r="546" spans="1:16" s="67" customFormat="1" x14ac:dyDescent="0.2">
      <c r="A546" s="146">
        <v>1</v>
      </c>
      <c r="B546" s="146"/>
      <c r="C546" s="146"/>
      <c r="D546" s="146"/>
      <c r="E546" s="146" t="s">
        <v>148</v>
      </c>
      <c r="F546" s="146" t="s">
        <v>148</v>
      </c>
      <c r="G546" s="146" t="s">
        <v>148</v>
      </c>
      <c r="H546" s="147" t="s">
        <v>508</v>
      </c>
      <c r="I546" s="147" t="s">
        <v>520</v>
      </c>
      <c r="J546" s="148" t="s">
        <v>521</v>
      </c>
      <c r="K546" s="149">
        <f>SUM(K547)</f>
        <v>10000</v>
      </c>
      <c r="L546" s="149">
        <f t="shared" ref="L546:M546" si="224">SUM(L547)</f>
        <v>10000</v>
      </c>
      <c r="M546" s="149">
        <f t="shared" si="224"/>
        <v>10000</v>
      </c>
      <c r="N546" s="150">
        <f>AVERAGE(L546/K546)*100</f>
        <v>100</v>
      </c>
      <c r="O546" s="151">
        <f>AVERAGE(M546/L546)*100</f>
        <v>100</v>
      </c>
      <c r="P546" s="143"/>
    </row>
    <row r="547" spans="1:16" s="67" customFormat="1" x14ac:dyDescent="0.2">
      <c r="A547" s="152"/>
      <c r="B547" s="152"/>
      <c r="C547" s="152"/>
      <c r="D547" s="152"/>
      <c r="E547" s="152" t="s">
        <v>154</v>
      </c>
      <c r="F547" s="152" t="s">
        <v>154</v>
      </c>
      <c r="G547" s="152" t="s">
        <v>154</v>
      </c>
      <c r="H547" s="153"/>
      <c r="I547" s="154">
        <v>37</v>
      </c>
      <c r="J547" s="158" t="s">
        <v>94</v>
      </c>
      <c r="K547" s="155">
        <f>SUM(K548)</f>
        <v>10000</v>
      </c>
      <c r="L547" s="228">
        <v>10000</v>
      </c>
      <c r="M547" s="228">
        <v>10000</v>
      </c>
      <c r="N547" s="156">
        <f>AVERAGE(L547/K547)*100</f>
        <v>100</v>
      </c>
      <c r="O547" s="157">
        <f>AVERAGE(M547/L547)*100</f>
        <v>100</v>
      </c>
      <c r="P547" s="143"/>
    </row>
    <row r="548" spans="1:16" s="67" customFormat="1" x14ac:dyDescent="0.2">
      <c r="A548" s="152">
        <v>1</v>
      </c>
      <c r="B548" s="152"/>
      <c r="C548" s="152"/>
      <c r="D548" s="152"/>
      <c r="E548" s="152" t="s">
        <v>154</v>
      </c>
      <c r="F548" s="152" t="s">
        <v>154</v>
      </c>
      <c r="G548" s="152" t="s">
        <v>154</v>
      </c>
      <c r="H548" s="153"/>
      <c r="I548" s="154">
        <v>372</v>
      </c>
      <c r="J548" s="158" t="s">
        <v>95</v>
      </c>
      <c r="K548" s="228">
        <v>10000</v>
      </c>
      <c r="L548" s="155"/>
      <c r="M548" s="155"/>
      <c r="N548" s="172"/>
      <c r="O548" s="160"/>
      <c r="P548" s="143"/>
    </row>
    <row r="549" spans="1:16" s="67" customFormat="1" x14ac:dyDescent="0.2">
      <c r="A549" s="146">
        <v>1</v>
      </c>
      <c r="B549" s="146"/>
      <c r="C549" s="146"/>
      <c r="D549" s="146"/>
      <c r="E549" s="146" t="s">
        <v>148</v>
      </c>
      <c r="F549" s="146" t="s">
        <v>148</v>
      </c>
      <c r="G549" s="146" t="s">
        <v>148</v>
      </c>
      <c r="H549" s="147" t="s">
        <v>377</v>
      </c>
      <c r="I549" s="147" t="s">
        <v>522</v>
      </c>
      <c r="J549" s="148" t="s">
        <v>523</v>
      </c>
      <c r="K549" s="149">
        <f>SUM(K550)</f>
        <v>70000</v>
      </c>
      <c r="L549" s="149">
        <f t="shared" ref="L549:M549" si="225">SUM(L550)</f>
        <v>70000</v>
      </c>
      <c r="M549" s="149">
        <f t="shared" si="225"/>
        <v>70000</v>
      </c>
      <c r="N549" s="150">
        <f>AVERAGE(L549/K549)*100</f>
        <v>100</v>
      </c>
      <c r="O549" s="151">
        <f>AVERAGE(M549/L549)*100</f>
        <v>100</v>
      </c>
      <c r="P549" s="143"/>
    </row>
    <row r="550" spans="1:16" s="67" customFormat="1" x14ac:dyDescent="0.2">
      <c r="A550" s="152"/>
      <c r="B550" s="152"/>
      <c r="C550" s="152"/>
      <c r="D550" s="152"/>
      <c r="E550" s="152" t="s">
        <v>154</v>
      </c>
      <c r="F550" s="152" t="s">
        <v>154</v>
      </c>
      <c r="G550" s="152" t="s">
        <v>154</v>
      </c>
      <c r="H550" s="153"/>
      <c r="I550" s="154">
        <v>37</v>
      </c>
      <c r="J550" s="158" t="s">
        <v>94</v>
      </c>
      <c r="K550" s="155">
        <f>SUM(K551)</f>
        <v>70000</v>
      </c>
      <c r="L550" s="228">
        <v>70000</v>
      </c>
      <c r="M550" s="228">
        <v>70000</v>
      </c>
      <c r="N550" s="156">
        <f>AVERAGE(L550/K550)*100</f>
        <v>100</v>
      </c>
      <c r="O550" s="157">
        <f>AVERAGE(M550/L550)*100</f>
        <v>100</v>
      </c>
      <c r="P550" s="143"/>
    </row>
    <row r="551" spans="1:16" s="67" customFormat="1" x14ac:dyDescent="0.2">
      <c r="A551" s="152">
        <v>1</v>
      </c>
      <c r="B551" s="152"/>
      <c r="C551" s="152"/>
      <c r="D551" s="152"/>
      <c r="E551" s="152" t="s">
        <v>154</v>
      </c>
      <c r="F551" s="152" t="s">
        <v>154</v>
      </c>
      <c r="G551" s="152" t="s">
        <v>154</v>
      </c>
      <c r="H551" s="153"/>
      <c r="I551" s="154">
        <v>372</v>
      </c>
      <c r="J551" s="158" t="s">
        <v>95</v>
      </c>
      <c r="K551" s="228">
        <v>70000</v>
      </c>
      <c r="L551" s="155"/>
      <c r="M551" s="155"/>
      <c r="N551" s="172"/>
      <c r="O551" s="160"/>
      <c r="P551" s="143"/>
    </row>
    <row r="552" spans="1:16" s="67" customFormat="1" x14ac:dyDescent="0.2">
      <c r="A552" s="146">
        <v>1</v>
      </c>
      <c r="B552" s="146"/>
      <c r="C552" s="146"/>
      <c r="D552" s="146"/>
      <c r="E552" s="146" t="s">
        <v>148</v>
      </c>
      <c r="F552" s="146" t="s">
        <v>148</v>
      </c>
      <c r="G552" s="146" t="s">
        <v>148</v>
      </c>
      <c r="H552" s="147" t="s">
        <v>508</v>
      </c>
      <c r="I552" s="147" t="s">
        <v>524</v>
      </c>
      <c r="J552" s="148" t="s">
        <v>525</v>
      </c>
      <c r="K552" s="149">
        <f>SUM(K553)</f>
        <v>25000</v>
      </c>
      <c r="L552" s="149">
        <f t="shared" ref="L552:M552" si="226">SUM(L553)</f>
        <v>25000</v>
      </c>
      <c r="M552" s="149">
        <f t="shared" si="226"/>
        <v>25000</v>
      </c>
      <c r="N552" s="150">
        <f>AVERAGE(L552/K552)*100</f>
        <v>100</v>
      </c>
      <c r="O552" s="151">
        <f>AVERAGE(M552/L552)*100</f>
        <v>100</v>
      </c>
      <c r="P552" s="143"/>
    </row>
    <row r="553" spans="1:16" s="67" customFormat="1" x14ac:dyDescent="0.2">
      <c r="A553" s="152"/>
      <c r="B553" s="152"/>
      <c r="C553" s="152"/>
      <c r="D553" s="152"/>
      <c r="E553" s="152" t="s">
        <v>154</v>
      </c>
      <c r="F553" s="152" t="s">
        <v>154</v>
      </c>
      <c r="G553" s="152" t="s">
        <v>154</v>
      </c>
      <c r="H553" s="153"/>
      <c r="I553" s="154">
        <v>37</v>
      </c>
      <c r="J553" s="158" t="s">
        <v>94</v>
      </c>
      <c r="K553" s="155">
        <f>SUM(K554)</f>
        <v>25000</v>
      </c>
      <c r="L553" s="228">
        <v>25000</v>
      </c>
      <c r="M553" s="228">
        <v>25000</v>
      </c>
      <c r="N553" s="156">
        <f>AVERAGE(L553/K553)*100</f>
        <v>100</v>
      </c>
      <c r="O553" s="157">
        <f>AVERAGE(M553/L553)*100</f>
        <v>100</v>
      </c>
      <c r="P553" s="143"/>
    </row>
    <row r="554" spans="1:16" s="67" customFormat="1" x14ac:dyDescent="0.2">
      <c r="A554" s="152">
        <v>1</v>
      </c>
      <c r="B554" s="152"/>
      <c r="C554" s="152"/>
      <c r="D554" s="152"/>
      <c r="E554" s="152" t="s">
        <v>154</v>
      </c>
      <c r="F554" s="152" t="s">
        <v>154</v>
      </c>
      <c r="G554" s="152" t="s">
        <v>154</v>
      </c>
      <c r="H554" s="153"/>
      <c r="I554" s="154">
        <v>372</v>
      </c>
      <c r="J554" s="158" t="s">
        <v>95</v>
      </c>
      <c r="K554" s="228">
        <v>25000</v>
      </c>
      <c r="L554" s="155"/>
      <c r="M554" s="155"/>
      <c r="N554" s="172"/>
      <c r="O554" s="160"/>
      <c r="P554" s="143"/>
    </row>
    <row r="555" spans="1:16" s="67" customFormat="1" x14ac:dyDescent="0.2">
      <c r="A555" s="206">
        <v>1</v>
      </c>
      <c r="B555" s="206"/>
      <c r="C555" s="206"/>
      <c r="D555" s="206"/>
      <c r="E555" s="206" t="s">
        <v>148</v>
      </c>
      <c r="F555" s="206" t="s">
        <v>148</v>
      </c>
      <c r="G555" s="206" t="s">
        <v>148</v>
      </c>
      <c r="H555" s="207"/>
      <c r="I555" s="207" t="s">
        <v>526</v>
      </c>
      <c r="J555" s="209" t="s">
        <v>527</v>
      </c>
      <c r="K555" s="210">
        <f t="shared" ref="K555:M556" si="227">SUM(K556)</f>
        <v>150000</v>
      </c>
      <c r="L555" s="210">
        <f t="shared" si="227"/>
        <v>150000</v>
      </c>
      <c r="M555" s="210">
        <f t="shared" si="227"/>
        <v>150000</v>
      </c>
      <c r="N555" s="204">
        <f t="shared" ref="N555:O557" si="228">AVERAGE(L555/K555)*100</f>
        <v>100</v>
      </c>
      <c r="O555" s="205">
        <f t="shared" si="228"/>
        <v>100</v>
      </c>
      <c r="P555" s="143"/>
    </row>
    <row r="556" spans="1:16" s="67" customFormat="1" x14ac:dyDescent="0.2">
      <c r="A556" s="146">
        <v>1</v>
      </c>
      <c r="B556" s="146"/>
      <c r="C556" s="146"/>
      <c r="D556" s="146"/>
      <c r="E556" s="146" t="s">
        <v>148</v>
      </c>
      <c r="F556" s="146" t="s">
        <v>148</v>
      </c>
      <c r="G556" s="146" t="s">
        <v>148</v>
      </c>
      <c r="H556" s="147" t="s">
        <v>463</v>
      </c>
      <c r="I556" s="147" t="s">
        <v>528</v>
      </c>
      <c r="J556" s="148" t="s">
        <v>529</v>
      </c>
      <c r="K556" s="149">
        <f t="shared" si="227"/>
        <v>150000</v>
      </c>
      <c r="L556" s="149">
        <f t="shared" si="227"/>
        <v>150000</v>
      </c>
      <c r="M556" s="149">
        <f t="shared" si="227"/>
        <v>150000</v>
      </c>
      <c r="N556" s="150">
        <f t="shared" si="228"/>
        <v>100</v>
      </c>
      <c r="O556" s="151">
        <f t="shared" si="228"/>
        <v>100</v>
      </c>
      <c r="P556" s="143"/>
    </row>
    <row r="557" spans="1:16" s="67" customFormat="1" x14ac:dyDescent="0.2">
      <c r="A557" s="152"/>
      <c r="B557" s="152"/>
      <c r="C557" s="152"/>
      <c r="D557" s="152"/>
      <c r="E557" s="152" t="s">
        <v>154</v>
      </c>
      <c r="F557" s="152" t="s">
        <v>154</v>
      </c>
      <c r="G557" s="152" t="s">
        <v>154</v>
      </c>
      <c r="H557" s="153"/>
      <c r="I557" s="154">
        <v>38</v>
      </c>
      <c r="J557" s="158" t="s">
        <v>162</v>
      </c>
      <c r="K557" s="155">
        <f>SUM(K558)</f>
        <v>150000</v>
      </c>
      <c r="L557" s="228">
        <v>150000</v>
      </c>
      <c r="M557" s="228">
        <v>150000</v>
      </c>
      <c r="N557" s="156">
        <f t="shared" si="228"/>
        <v>100</v>
      </c>
      <c r="O557" s="157">
        <f t="shared" si="228"/>
        <v>100</v>
      </c>
      <c r="P557" s="143"/>
    </row>
    <row r="558" spans="1:16" s="67" customFormat="1" x14ac:dyDescent="0.2">
      <c r="A558" s="152">
        <v>1</v>
      </c>
      <c r="B558" s="152"/>
      <c r="C558" s="152"/>
      <c r="D558" s="152"/>
      <c r="E558" s="152" t="s">
        <v>154</v>
      </c>
      <c r="F558" s="152" t="s">
        <v>154</v>
      </c>
      <c r="G558" s="152" t="s">
        <v>154</v>
      </c>
      <c r="H558" s="153"/>
      <c r="I558" s="154">
        <v>381</v>
      </c>
      <c r="J558" s="158" t="s">
        <v>97</v>
      </c>
      <c r="K558" s="228">
        <v>150000</v>
      </c>
      <c r="L558" s="155"/>
      <c r="M558" s="155"/>
      <c r="N558" s="172"/>
      <c r="O558" s="160"/>
      <c r="P558" s="143"/>
    </row>
    <row r="559" spans="1:16" s="67" customFormat="1" x14ac:dyDescent="0.2">
      <c r="A559" s="206"/>
      <c r="B559" s="206"/>
      <c r="C559" s="206"/>
      <c r="D559" s="206">
        <v>4</v>
      </c>
      <c r="E559" s="206" t="s">
        <v>148</v>
      </c>
      <c r="F559" s="206" t="s">
        <v>148</v>
      </c>
      <c r="G559" s="206" t="s">
        <v>148</v>
      </c>
      <c r="H559" s="207"/>
      <c r="I559" s="207" t="s">
        <v>530</v>
      </c>
      <c r="J559" s="209" t="s">
        <v>531</v>
      </c>
      <c r="K559" s="210">
        <f>SUM(K560)</f>
        <v>215000</v>
      </c>
      <c r="L559" s="210">
        <f t="shared" ref="L559:M559" si="229">SUM(L560)</f>
        <v>215000</v>
      </c>
      <c r="M559" s="210">
        <f t="shared" si="229"/>
        <v>215000</v>
      </c>
      <c r="N559" s="204">
        <f t="shared" ref="N559:O561" si="230">AVERAGE(L559/K559)*100</f>
        <v>100</v>
      </c>
      <c r="O559" s="205">
        <f t="shared" si="230"/>
        <v>100</v>
      </c>
      <c r="P559" s="143"/>
    </row>
    <row r="560" spans="1:16" s="67" customFormat="1" x14ac:dyDescent="0.2">
      <c r="A560" s="146"/>
      <c r="B560" s="146"/>
      <c r="C560" s="146"/>
      <c r="D560" s="146">
        <v>4</v>
      </c>
      <c r="E560" s="146" t="s">
        <v>148</v>
      </c>
      <c r="F560" s="146" t="s">
        <v>148</v>
      </c>
      <c r="G560" s="146" t="s">
        <v>148</v>
      </c>
      <c r="H560" s="147" t="s">
        <v>532</v>
      </c>
      <c r="I560" s="147" t="s">
        <v>533</v>
      </c>
      <c r="J560" s="148" t="s">
        <v>534</v>
      </c>
      <c r="K560" s="149">
        <f>SUM(K561+K564)</f>
        <v>215000</v>
      </c>
      <c r="L560" s="149">
        <f t="shared" ref="L560:M560" si="231">SUM(L561+L564)</f>
        <v>215000</v>
      </c>
      <c r="M560" s="149">
        <f t="shared" si="231"/>
        <v>215000</v>
      </c>
      <c r="N560" s="150">
        <f t="shared" si="230"/>
        <v>100</v>
      </c>
      <c r="O560" s="151">
        <f t="shared" si="230"/>
        <v>100</v>
      </c>
      <c r="P560" s="143"/>
    </row>
    <row r="561" spans="1:16" s="67" customFormat="1" x14ac:dyDescent="0.2">
      <c r="A561" s="166"/>
      <c r="B561" s="166"/>
      <c r="C561" s="166"/>
      <c r="D561" s="166"/>
      <c r="E561" s="166"/>
      <c r="F561" s="166"/>
      <c r="G561" s="166"/>
      <c r="H561" s="153"/>
      <c r="I561" s="153" t="s">
        <v>402</v>
      </c>
      <c r="J561" s="158" t="s">
        <v>74</v>
      </c>
      <c r="K561" s="223">
        <f>SUM(K562:K563)</f>
        <v>200000</v>
      </c>
      <c r="L561" s="223">
        <v>200000</v>
      </c>
      <c r="M561" s="223">
        <v>200000</v>
      </c>
      <c r="N561" s="156">
        <f t="shared" si="230"/>
        <v>100</v>
      </c>
      <c r="O561" s="157">
        <f t="shared" si="230"/>
        <v>100</v>
      </c>
      <c r="P561" s="143"/>
    </row>
    <row r="562" spans="1:16" s="67" customFormat="1" x14ac:dyDescent="0.2">
      <c r="A562" s="166"/>
      <c r="B562" s="166"/>
      <c r="C562" s="166"/>
      <c r="D562" s="166">
        <v>4</v>
      </c>
      <c r="E562" s="166"/>
      <c r="F562" s="166"/>
      <c r="G562" s="166"/>
      <c r="H562" s="153"/>
      <c r="I562" s="153" t="s">
        <v>403</v>
      </c>
      <c r="J562" s="158" t="s">
        <v>173</v>
      </c>
      <c r="K562" s="228">
        <v>175000</v>
      </c>
      <c r="L562" s="155"/>
      <c r="M562" s="155"/>
      <c r="N562" s="172"/>
      <c r="O562" s="160"/>
      <c r="P562" s="143"/>
    </row>
    <row r="563" spans="1:16" s="67" customFormat="1" x14ac:dyDescent="0.2">
      <c r="A563" s="166"/>
      <c r="B563" s="166"/>
      <c r="C563" s="166"/>
      <c r="D563" s="166">
        <v>4</v>
      </c>
      <c r="E563" s="166"/>
      <c r="F563" s="166"/>
      <c r="G563" s="166"/>
      <c r="H563" s="153"/>
      <c r="I563" s="153" t="s">
        <v>405</v>
      </c>
      <c r="J563" s="158" t="s">
        <v>79</v>
      </c>
      <c r="K563" s="228">
        <v>25000</v>
      </c>
      <c r="L563" s="155"/>
      <c r="M563" s="155"/>
      <c r="N563" s="172"/>
      <c r="O563" s="160"/>
      <c r="P563" s="143"/>
    </row>
    <row r="564" spans="1:16" s="67" customFormat="1" x14ac:dyDescent="0.2">
      <c r="A564" s="166"/>
      <c r="B564" s="166"/>
      <c r="C564" s="166"/>
      <c r="D564" s="166"/>
      <c r="E564" s="166"/>
      <c r="F564" s="166"/>
      <c r="G564" s="166"/>
      <c r="H564" s="153"/>
      <c r="I564" s="153" t="s">
        <v>393</v>
      </c>
      <c r="J564" s="158" t="s">
        <v>80</v>
      </c>
      <c r="K564" s="223">
        <f>SUM(K565:K566)</f>
        <v>15000</v>
      </c>
      <c r="L564" s="223">
        <v>15000</v>
      </c>
      <c r="M564" s="223">
        <v>15000</v>
      </c>
      <c r="N564" s="156">
        <f>AVERAGE(L564/K564)*100</f>
        <v>100</v>
      </c>
      <c r="O564" s="157">
        <f>AVERAGE(M564/L564)*100</f>
        <v>100</v>
      </c>
      <c r="P564" s="143"/>
    </row>
    <row r="565" spans="1:16" s="67" customFormat="1" x14ac:dyDescent="0.2">
      <c r="A565" s="166"/>
      <c r="B565" s="166"/>
      <c r="C565" s="166"/>
      <c r="D565" s="166">
        <v>4</v>
      </c>
      <c r="E565" s="166"/>
      <c r="F565" s="166"/>
      <c r="G565" s="166"/>
      <c r="H565" s="153"/>
      <c r="I565" s="153" t="s">
        <v>406</v>
      </c>
      <c r="J565" s="158" t="s">
        <v>81</v>
      </c>
      <c r="K565" s="228">
        <v>5000</v>
      </c>
      <c r="L565" s="155"/>
      <c r="M565" s="155"/>
      <c r="N565" s="172"/>
      <c r="O565" s="160"/>
      <c r="P565" s="143"/>
    </row>
    <row r="566" spans="1:16" s="67" customFormat="1" x14ac:dyDescent="0.2">
      <c r="A566" s="166"/>
      <c r="B566" s="166"/>
      <c r="C566" s="166"/>
      <c r="D566" s="166">
        <v>4</v>
      </c>
      <c r="E566" s="166"/>
      <c r="F566" s="166"/>
      <c r="G566" s="166"/>
      <c r="H566" s="153"/>
      <c r="I566" s="153" t="s">
        <v>408</v>
      </c>
      <c r="J566" s="158" t="s">
        <v>85</v>
      </c>
      <c r="K566" s="228">
        <v>10000</v>
      </c>
      <c r="L566" s="155"/>
      <c r="M566" s="155"/>
      <c r="N566" s="172"/>
      <c r="O566" s="160"/>
      <c r="P566" s="143"/>
    </row>
    <row r="567" spans="1:16" s="67" customFormat="1" ht="12.75" customHeight="1" x14ac:dyDescent="0.2">
      <c r="A567" s="206">
        <v>1</v>
      </c>
      <c r="B567" s="206"/>
      <c r="C567" s="206"/>
      <c r="D567" s="206"/>
      <c r="E567" s="206" t="s">
        <v>148</v>
      </c>
      <c r="F567" s="206" t="s">
        <v>148</v>
      </c>
      <c r="G567" s="206" t="s">
        <v>148</v>
      </c>
      <c r="H567" s="207"/>
      <c r="I567" s="207" t="s">
        <v>535</v>
      </c>
      <c r="J567" s="209" t="s">
        <v>536</v>
      </c>
      <c r="K567" s="210">
        <f t="shared" ref="K567:M568" si="232">SUM(K568)</f>
        <v>200000</v>
      </c>
      <c r="L567" s="210">
        <f t="shared" si="232"/>
        <v>200000</v>
      </c>
      <c r="M567" s="210">
        <f t="shared" si="232"/>
        <v>200000</v>
      </c>
      <c r="N567" s="204">
        <f t="shared" ref="N567:O569" si="233">AVERAGE(L567/K567)*100</f>
        <v>100</v>
      </c>
      <c r="O567" s="205">
        <f t="shared" si="233"/>
        <v>100</v>
      </c>
      <c r="P567" s="143"/>
    </row>
    <row r="568" spans="1:16" s="72" customFormat="1" x14ac:dyDescent="0.2">
      <c r="A568" s="169">
        <v>1</v>
      </c>
      <c r="B568" s="169"/>
      <c r="C568" s="169"/>
      <c r="D568" s="169"/>
      <c r="E568" s="169" t="s">
        <v>148</v>
      </c>
      <c r="F568" s="169" t="s">
        <v>148</v>
      </c>
      <c r="G568" s="169" t="s">
        <v>148</v>
      </c>
      <c r="H568" s="170" t="s">
        <v>508</v>
      </c>
      <c r="I568" s="147" t="s">
        <v>595</v>
      </c>
      <c r="J568" s="148" t="s">
        <v>596</v>
      </c>
      <c r="K568" s="180">
        <f t="shared" si="232"/>
        <v>200000</v>
      </c>
      <c r="L568" s="180">
        <f t="shared" si="232"/>
        <v>200000</v>
      </c>
      <c r="M568" s="180">
        <f t="shared" si="232"/>
        <v>200000</v>
      </c>
      <c r="N568" s="181">
        <f t="shared" si="233"/>
        <v>100</v>
      </c>
      <c r="O568" s="182">
        <f t="shared" si="233"/>
        <v>100</v>
      </c>
      <c r="P568" s="165"/>
    </row>
    <row r="569" spans="1:16" s="67" customFormat="1" x14ac:dyDescent="0.2">
      <c r="A569" s="152"/>
      <c r="B569" s="152"/>
      <c r="C569" s="152"/>
      <c r="D569" s="152"/>
      <c r="E569" s="152" t="s">
        <v>154</v>
      </c>
      <c r="F569" s="152" t="s">
        <v>154</v>
      </c>
      <c r="G569" s="152" t="s">
        <v>154</v>
      </c>
      <c r="H569" s="153"/>
      <c r="I569" s="154">
        <v>37</v>
      </c>
      <c r="J569" s="158" t="s">
        <v>94</v>
      </c>
      <c r="K569" s="155">
        <f>SUM(K570)</f>
        <v>200000</v>
      </c>
      <c r="L569" s="228">
        <v>200000</v>
      </c>
      <c r="M569" s="228">
        <v>200000</v>
      </c>
      <c r="N569" s="156">
        <f t="shared" si="233"/>
        <v>100</v>
      </c>
      <c r="O569" s="157">
        <f t="shared" si="233"/>
        <v>100</v>
      </c>
      <c r="P569" s="143"/>
    </row>
    <row r="570" spans="1:16" s="67" customFormat="1" x14ac:dyDescent="0.2">
      <c r="A570" s="152">
        <v>1</v>
      </c>
      <c r="B570" s="152"/>
      <c r="C570" s="152"/>
      <c r="D570" s="152"/>
      <c r="E570" s="152" t="s">
        <v>154</v>
      </c>
      <c r="F570" s="152" t="s">
        <v>154</v>
      </c>
      <c r="G570" s="152" t="s">
        <v>154</v>
      </c>
      <c r="H570" s="153"/>
      <c r="I570" s="154">
        <v>372</v>
      </c>
      <c r="J570" s="158" t="s">
        <v>95</v>
      </c>
      <c r="K570" s="228">
        <v>200000</v>
      </c>
      <c r="L570" s="155"/>
      <c r="M570" s="155"/>
      <c r="N570" s="172"/>
      <c r="O570" s="160"/>
      <c r="P570" s="143"/>
    </row>
    <row r="571" spans="1:16" s="67" customFormat="1" ht="12.75" customHeight="1" x14ac:dyDescent="0.2">
      <c r="A571" s="206">
        <v>1</v>
      </c>
      <c r="B571" s="206"/>
      <c r="C571" s="206"/>
      <c r="D571" s="206"/>
      <c r="E571" s="206" t="s">
        <v>148</v>
      </c>
      <c r="F571" s="206" t="s">
        <v>148</v>
      </c>
      <c r="G571" s="206" t="s">
        <v>148</v>
      </c>
      <c r="H571" s="207"/>
      <c r="I571" s="207" t="s">
        <v>345</v>
      </c>
      <c r="J571" s="209" t="s">
        <v>597</v>
      </c>
      <c r="K571" s="230">
        <f>SUM(K572+K575)</f>
        <v>115000</v>
      </c>
      <c r="L571" s="230">
        <f t="shared" ref="L571:M571" si="234">SUM(L572+L575)</f>
        <v>115000</v>
      </c>
      <c r="M571" s="230">
        <f t="shared" si="234"/>
        <v>115000</v>
      </c>
      <c r="N571" s="204">
        <f t="shared" ref="N571" si="235">AVERAGE(L571/K571)*100</f>
        <v>100</v>
      </c>
      <c r="O571" s="205">
        <f t="shared" ref="O571" si="236">AVERAGE(M571/L571)*100</f>
        <v>100</v>
      </c>
      <c r="P571" s="143"/>
    </row>
    <row r="572" spans="1:16" s="67" customFormat="1" x14ac:dyDescent="0.2">
      <c r="A572" s="169">
        <v>1</v>
      </c>
      <c r="B572" s="169"/>
      <c r="C572" s="169"/>
      <c r="D572" s="169"/>
      <c r="E572" s="169" t="s">
        <v>148</v>
      </c>
      <c r="F572" s="169" t="s">
        <v>148</v>
      </c>
      <c r="G572" s="169" t="s">
        <v>148</v>
      </c>
      <c r="H572" s="170" t="s">
        <v>503</v>
      </c>
      <c r="I572" s="170" t="s">
        <v>598</v>
      </c>
      <c r="J572" s="171" t="s">
        <v>599</v>
      </c>
      <c r="K572" s="180">
        <f t="shared" ref="K572:M572" si="237">SUM(K573)</f>
        <v>100000</v>
      </c>
      <c r="L572" s="180">
        <f t="shared" si="237"/>
        <v>100000</v>
      </c>
      <c r="M572" s="180">
        <f t="shared" si="237"/>
        <v>100000</v>
      </c>
      <c r="N572" s="181">
        <f t="shared" ref="N572:N573" si="238">AVERAGE(L572/K572)*100</f>
        <v>100</v>
      </c>
      <c r="O572" s="182">
        <f t="shared" ref="O572:O573" si="239">AVERAGE(M572/L572)*100</f>
        <v>100</v>
      </c>
      <c r="P572" s="143"/>
    </row>
    <row r="573" spans="1:16" s="67" customFormat="1" x14ac:dyDescent="0.2">
      <c r="A573" s="152"/>
      <c r="B573" s="152"/>
      <c r="C573" s="152"/>
      <c r="D573" s="152"/>
      <c r="E573" s="152"/>
      <c r="F573" s="152"/>
      <c r="G573" s="152"/>
      <c r="H573" s="153"/>
      <c r="I573" s="154">
        <v>32</v>
      </c>
      <c r="J573" s="158" t="s">
        <v>80</v>
      </c>
      <c r="K573" s="155">
        <f>SUM(K574)</f>
        <v>100000</v>
      </c>
      <c r="L573" s="228">
        <v>100000</v>
      </c>
      <c r="M573" s="228">
        <v>100000</v>
      </c>
      <c r="N573" s="156">
        <f t="shared" si="238"/>
        <v>100</v>
      </c>
      <c r="O573" s="157">
        <f t="shared" si="239"/>
        <v>100</v>
      </c>
      <c r="P573" s="143"/>
    </row>
    <row r="574" spans="1:16" s="67" customFormat="1" x14ac:dyDescent="0.2">
      <c r="A574" s="152"/>
      <c r="B574" s="152"/>
      <c r="C574" s="152"/>
      <c r="D574" s="152"/>
      <c r="E574" s="152"/>
      <c r="F574" s="152"/>
      <c r="G574" s="152"/>
      <c r="H574" s="153"/>
      <c r="I574" s="154">
        <v>323</v>
      </c>
      <c r="J574" s="158" t="s">
        <v>83</v>
      </c>
      <c r="K574" s="228">
        <v>100000</v>
      </c>
      <c r="L574" s="155"/>
      <c r="M574" s="155"/>
      <c r="N574" s="172"/>
      <c r="O574" s="160"/>
      <c r="P574" s="143"/>
    </row>
    <row r="575" spans="1:16" s="67" customFormat="1" x14ac:dyDescent="0.2">
      <c r="A575" s="169">
        <v>1</v>
      </c>
      <c r="B575" s="169"/>
      <c r="C575" s="169"/>
      <c r="D575" s="169"/>
      <c r="E575" s="169"/>
      <c r="F575" s="169"/>
      <c r="G575" s="169"/>
      <c r="H575" s="170" t="s">
        <v>503</v>
      </c>
      <c r="I575" s="170" t="s">
        <v>600</v>
      </c>
      <c r="J575" s="171" t="s">
        <v>601</v>
      </c>
      <c r="K575" s="180">
        <f t="shared" ref="K575:M575" si="240">SUM(K576)</f>
        <v>15000</v>
      </c>
      <c r="L575" s="180">
        <f t="shared" si="240"/>
        <v>15000</v>
      </c>
      <c r="M575" s="180">
        <f t="shared" si="240"/>
        <v>15000</v>
      </c>
      <c r="N575" s="181">
        <f t="shared" ref="N575:N576" si="241">AVERAGE(L575/K575)*100</f>
        <v>100</v>
      </c>
      <c r="O575" s="182">
        <f t="shared" ref="O575:O576" si="242">AVERAGE(M575/L575)*100</f>
        <v>100</v>
      </c>
      <c r="P575" s="143"/>
    </row>
    <row r="576" spans="1:16" s="67" customFormat="1" x14ac:dyDescent="0.2">
      <c r="A576" s="152"/>
      <c r="B576" s="152"/>
      <c r="C576" s="152"/>
      <c r="D576" s="152"/>
      <c r="E576" s="152"/>
      <c r="F576" s="152"/>
      <c r="G576" s="152"/>
      <c r="H576" s="153"/>
      <c r="I576" s="154">
        <v>32</v>
      </c>
      <c r="J576" s="158" t="s">
        <v>80</v>
      </c>
      <c r="K576" s="155">
        <f>SUM(K577)</f>
        <v>15000</v>
      </c>
      <c r="L576" s="228">
        <v>15000</v>
      </c>
      <c r="M576" s="228">
        <v>15000</v>
      </c>
      <c r="N576" s="156">
        <f t="shared" si="241"/>
        <v>100</v>
      </c>
      <c r="O576" s="157">
        <f t="shared" si="242"/>
        <v>100</v>
      </c>
      <c r="P576" s="143"/>
    </row>
    <row r="577" spans="1:16" s="67" customFormat="1" x14ac:dyDescent="0.2">
      <c r="A577" s="152">
        <v>1</v>
      </c>
      <c r="B577" s="152"/>
      <c r="C577" s="152"/>
      <c r="D577" s="152"/>
      <c r="E577" s="152"/>
      <c r="F577" s="152"/>
      <c r="G577" s="152"/>
      <c r="H577" s="153"/>
      <c r="I577" s="154">
        <v>323</v>
      </c>
      <c r="J577" s="158" t="s">
        <v>83</v>
      </c>
      <c r="K577" s="228">
        <v>15000</v>
      </c>
      <c r="L577" s="155"/>
      <c r="M577" s="155"/>
      <c r="N577" s="172"/>
      <c r="O577" s="160"/>
      <c r="P577" s="143"/>
    </row>
    <row r="578" spans="1:16" s="67" customFormat="1" x14ac:dyDescent="0.2">
      <c r="A578" s="162"/>
      <c r="B578" s="162"/>
      <c r="C578" s="162"/>
      <c r="D578" s="162"/>
      <c r="E578" s="162"/>
      <c r="F578" s="162"/>
      <c r="G578" s="163"/>
      <c r="H578" s="211" t="s">
        <v>635</v>
      </c>
      <c r="I578" s="164"/>
      <c r="J578" s="164"/>
      <c r="K578" s="216">
        <f>SUM(K580)</f>
        <v>450000</v>
      </c>
      <c r="L578" s="216">
        <f t="shared" ref="L578:M578" si="243">SUM(L580)</f>
        <v>450000</v>
      </c>
      <c r="M578" s="216">
        <f t="shared" si="243"/>
        <v>450000</v>
      </c>
      <c r="N578" s="212">
        <f>AVERAGE(L578/K578)*100</f>
        <v>100</v>
      </c>
      <c r="O578" s="213">
        <f>AVERAGE(M578/L578)*100</f>
        <v>100</v>
      </c>
      <c r="P578" s="143"/>
    </row>
    <row r="579" spans="1:16" s="67" customFormat="1" x14ac:dyDescent="0.2">
      <c r="A579" s="162"/>
      <c r="B579" s="162"/>
      <c r="C579" s="162"/>
      <c r="D579" s="162"/>
      <c r="E579" s="162"/>
      <c r="F579" s="162"/>
      <c r="G579" s="162"/>
      <c r="H579" s="163" t="s">
        <v>146</v>
      </c>
      <c r="I579" s="211" t="s">
        <v>147</v>
      </c>
      <c r="J579" s="164"/>
      <c r="K579" s="164">
        <f>SUM(K581+K584)</f>
        <v>450000</v>
      </c>
      <c r="L579" s="164">
        <f t="shared" ref="L579:M579" si="244">SUM(L581+L584)</f>
        <v>450000</v>
      </c>
      <c r="M579" s="164">
        <f t="shared" si="244"/>
        <v>450000</v>
      </c>
      <c r="N579" s="212">
        <f t="shared" ref="N579:O582" si="245">AVERAGE(L579/K579)*100</f>
        <v>100</v>
      </c>
      <c r="O579" s="213">
        <f t="shared" si="245"/>
        <v>100</v>
      </c>
      <c r="P579" s="143"/>
    </row>
    <row r="580" spans="1:16" s="67" customFormat="1" x14ac:dyDescent="0.2">
      <c r="A580" s="206">
        <v>1</v>
      </c>
      <c r="B580" s="206"/>
      <c r="C580" s="206"/>
      <c r="D580" s="206"/>
      <c r="E580" s="206" t="s">
        <v>148</v>
      </c>
      <c r="F580" s="206" t="s">
        <v>148</v>
      </c>
      <c r="G580" s="206" t="s">
        <v>148</v>
      </c>
      <c r="H580" s="207"/>
      <c r="I580" s="207" t="s">
        <v>537</v>
      </c>
      <c r="J580" s="209" t="s">
        <v>538</v>
      </c>
      <c r="K580" s="210">
        <f>SUM(K581+K584)</f>
        <v>450000</v>
      </c>
      <c r="L580" s="210">
        <f t="shared" ref="L580:M580" si="246">SUM(L581+L584)</f>
        <v>450000</v>
      </c>
      <c r="M580" s="210">
        <f t="shared" si="246"/>
        <v>450000</v>
      </c>
      <c r="N580" s="204">
        <f t="shared" si="245"/>
        <v>100</v>
      </c>
      <c r="O580" s="205">
        <f t="shared" si="245"/>
        <v>100</v>
      </c>
      <c r="P580" s="143"/>
    </row>
    <row r="581" spans="1:16" s="67" customFormat="1" x14ac:dyDescent="0.2">
      <c r="A581" s="146">
        <v>1</v>
      </c>
      <c r="B581" s="146"/>
      <c r="C581" s="146"/>
      <c r="D581" s="146"/>
      <c r="E581" s="146" t="s">
        <v>148</v>
      </c>
      <c r="F581" s="146" t="s">
        <v>148</v>
      </c>
      <c r="G581" s="146" t="s">
        <v>148</v>
      </c>
      <c r="H581" s="147" t="s">
        <v>539</v>
      </c>
      <c r="I581" s="147" t="s">
        <v>540</v>
      </c>
      <c r="J581" s="148" t="s">
        <v>541</v>
      </c>
      <c r="K581" s="149">
        <f t="shared" ref="K581:M581" si="247">SUM(K582)</f>
        <v>400000</v>
      </c>
      <c r="L581" s="149">
        <f t="shared" si="247"/>
        <v>400000</v>
      </c>
      <c r="M581" s="149">
        <f t="shared" si="247"/>
        <v>400000</v>
      </c>
      <c r="N581" s="150">
        <f t="shared" si="245"/>
        <v>100</v>
      </c>
      <c r="O581" s="151">
        <f t="shared" si="245"/>
        <v>100</v>
      </c>
      <c r="P581" s="143"/>
    </row>
    <row r="582" spans="1:16" s="67" customFormat="1" x14ac:dyDescent="0.2">
      <c r="A582" s="152"/>
      <c r="B582" s="152"/>
      <c r="C582" s="152"/>
      <c r="D582" s="152"/>
      <c r="E582" s="152" t="s">
        <v>154</v>
      </c>
      <c r="F582" s="152" t="s">
        <v>154</v>
      </c>
      <c r="G582" s="152" t="s">
        <v>154</v>
      </c>
      <c r="H582" s="153"/>
      <c r="I582" s="154">
        <v>38</v>
      </c>
      <c r="J582" s="158" t="s">
        <v>162</v>
      </c>
      <c r="K582" s="155">
        <f>SUM(K583)</f>
        <v>400000</v>
      </c>
      <c r="L582" s="228">
        <v>400000</v>
      </c>
      <c r="M582" s="228">
        <v>400000</v>
      </c>
      <c r="N582" s="156">
        <f t="shared" si="245"/>
        <v>100</v>
      </c>
      <c r="O582" s="157">
        <f t="shared" si="245"/>
        <v>100</v>
      </c>
      <c r="P582" s="143"/>
    </row>
    <row r="583" spans="1:16" s="67" customFormat="1" x14ac:dyDescent="0.2">
      <c r="A583" s="152">
        <v>1</v>
      </c>
      <c r="B583" s="152"/>
      <c r="C583" s="152"/>
      <c r="D583" s="152"/>
      <c r="E583" s="152" t="s">
        <v>154</v>
      </c>
      <c r="F583" s="152" t="s">
        <v>154</v>
      </c>
      <c r="G583" s="152" t="s">
        <v>154</v>
      </c>
      <c r="H583" s="153"/>
      <c r="I583" s="154">
        <v>381</v>
      </c>
      <c r="J583" s="158" t="s">
        <v>97</v>
      </c>
      <c r="K583" s="228">
        <v>400000</v>
      </c>
      <c r="L583" s="155"/>
      <c r="M583" s="155"/>
      <c r="O583" s="167"/>
      <c r="P583" s="143"/>
    </row>
    <row r="584" spans="1:16" s="67" customFormat="1" x14ac:dyDescent="0.2">
      <c r="A584" s="169">
        <v>1</v>
      </c>
      <c r="B584" s="169"/>
      <c r="C584" s="169"/>
      <c r="D584" s="169"/>
      <c r="E584" s="169" t="s">
        <v>148</v>
      </c>
      <c r="F584" s="169" t="s">
        <v>148</v>
      </c>
      <c r="G584" s="169" t="s">
        <v>148</v>
      </c>
      <c r="H584" s="170" t="s">
        <v>539</v>
      </c>
      <c r="I584" s="147" t="s">
        <v>602</v>
      </c>
      <c r="J584" s="148" t="s">
        <v>603</v>
      </c>
      <c r="K584" s="180">
        <f t="shared" ref="K584:M584" si="248">SUM(K585)</f>
        <v>50000</v>
      </c>
      <c r="L584" s="180">
        <f t="shared" si="248"/>
        <v>50000</v>
      </c>
      <c r="M584" s="180">
        <f t="shared" si="248"/>
        <v>50000</v>
      </c>
      <c r="N584" s="181">
        <f t="shared" ref="N584:N585" si="249">AVERAGE(L584/K584)*100</f>
        <v>100</v>
      </c>
      <c r="O584" s="182">
        <f t="shared" ref="O584:O585" si="250">AVERAGE(M584/L584)*100</f>
        <v>100</v>
      </c>
      <c r="P584" s="143"/>
    </row>
    <row r="585" spans="1:16" s="67" customFormat="1" x14ac:dyDescent="0.2">
      <c r="A585" s="152"/>
      <c r="B585" s="152"/>
      <c r="C585" s="152"/>
      <c r="D585" s="152"/>
      <c r="E585" s="152" t="s">
        <v>154</v>
      </c>
      <c r="F585" s="152" t="s">
        <v>154</v>
      </c>
      <c r="G585" s="152" t="s">
        <v>154</v>
      </c>
      <c r="H585" s="153"/>
      <c r="I585" s="154">
        <v>38</v>
      </c>
      <c r="J585" s="158" t="s">
        <v>162</v>
      </c>
      <c r="K585" s="155">
        <f>SUM(K586)</f>
        <v>50000</v>
      </c>
      <c r="L585" s="228">
        <v>50000</v>
      </c>
      <c r="M585" s="228">
        <v>50000</v>
      </c>
      <c r="N585" s="156">
        <f t="shared" si="249"/>
        <v>100</v>
      </c>
      <c r="O585" s="157">
        <f t="shared" si="250"/>
        <v>100</v>
      </c>
      <c r="P585" s="143"/>
    </row>
    <row r="586" spans="1:16" s="67" customFormat="1" x14ac:dyDescent="0.2">
      <c r="A586" s="152">
        <v>1</v>
      </c>
      <c r="B586" s="152"/>
      <c r="C586" s="152"/>
      <c r="D586" s="152"/>
      <c r="E586" s="152" t="s">
        <v>154</v>
      </c>
      <c r="F586" s="152" t="s">
        <v>154</v>
      </c>
      <c r="G586" s="152" t="s">
        <v>154</v>
      </c>
      <c r="H586" s="153"/>
      <c r="I586" s="154">
        <v>381</v>
      </c>
      <c r="J586" s="158" t="s">
        <v>97</v>
      </c>
      <c r="K586" s="228">
        <v>50000</v>
      </c>
      <c r="L586" s="155"/>
      <c r="M586" s="155"/>
      <c r="N586" s="172"/>
      <c r="O586" s="160"/>
      <c r="P586" s="143"/>
    </row>
    <row r="587" spans="1:16" s="67" customFormat="1" x14ac:dyDescent="0.2">
      <c r="A587" s="152"/>
      <c r="B587" s="152"/>
      <c r="C587" s="152"/>
      <c r="D587" s="152"/>
      <c r="E587" s="152"/>
      <c r="F587" s="152"/>
      <c r="G587" s="152"/>
      <c r="H587" s="153"/>
      <c r="I587" s="154"/>
      <c r="J587" s="158"/>
      <c r="K587" s="186"/>
      <c r="O587" s="167"/>
      <c r="P587" s="143"/>
    </row>
    <row r="588" spans="1:16" x14ac:dyDescent="0.2">
      <c r="A588" s="189"/>
      <c r="B588" s="189"/>
      <c r="C588" s="189"/>
      <c r="D588" s="189"/>
      <c r="E588" s="189"/>
      <c r="F588" s="189"/>
      <c r="G588" s="189"/>
    </row>
    <row r="589" spans="1:16" x14ac:dyDescent="0.2">
      <c r="A589" s="190"/>
      <c r="B589" s="190"/>
      <c r="C589" s="190"/>
      <c r="D589" s="190"/>
      <c r="E589" s="190"/>
      <c r="F589" s="190"/>
      <c r="G589" s="190"/>
      <c r="H589" s="190"/>
      <c r="I589" s="126"/>
      <c r="J589" s="191"/>
      <c r="K589" s="191" t="s">
        <v>3</v>
      </c>
      <c r="L589" s="191" t="s">
        <v>4</v>
      </c>
      <c r="M589" s="191" t="s">
        <v>4</v>
      </c>
      <c r="N589" s="191" t="s">
        <v>5</v>
      </c>
      <c r="O589" s="192" t="s">
        <v>5</v>
      </c>
    </row>
    <row r="590" spans="1:16" x14ac:dyDescent="0.2">
      <c r="A590" s="190"/>
      <c r="B590" s="190"/>
      <c r="C590" s="190"/>
      <c r="D590" s="190"/>
      <c r="E590" s="190"/>
      <c r="F590" s="190"/>
      <c r="G590" s="190"/>
      <c r="H590" s="190"/>
      <c r="I590" s="126"/>
      <c r="J590" s="191"/>
      <c r="K590" s="191">
        <v>1</v>
      </c>
      <c r="L590" s="191">
        <v>2</v>
      </c>
      <c r="M590" s="191">
        <v>3</v>
      </c>
      <c r="N590" s="135" t="s">
        <v>12</v>
      </c>
      <c r="O590" s="136" t="s">
        <v>13</v>
      </c>
    </row>
    <row r="591" spans="1:16" x14ac:dyDescent="0.2">
      <c r="I591" s="117"/>
    </row>
    <row r="592" spans="1:16" x14ac:dyDescent="0.2">
      <c r="A592" s="113"/>
      <c r="B592" s="113"/>
      <c r="C592" s="113"/>
      <c r="D592" s="113"/>
      <c r="E592" s="113"/>
      <c r="F592" s="113"/>
      <c r="G592" s="113"/>
      <c r="H592" s="113"/>
      <c r="I592" s="113"/>
      <c r="J592" s="217" t="s">
        <v>542</v>
      </c>
      <c r="K592" s="218">
        <f>SUM(K13+K34+K55+K77+K157+K312)</f>
        <v>5779000</v>
      </c>
      <c r="L592" s="218">
        <f>SUM(L13+L34+L55+L77+L157+L312)</f>
        <v>5559000</v>
      </c>
      <c r="M592" s="218">
        <f>SUM(M13+M34+M55+M77+M157+M312)</f>
        <v>5349000</v>
      </c>
      <c r="N592" s="219">
        <f>AVERAGE(L592/K592)*100</f>
        <v>96.193112995327908</v>
      </c>
      <c r="O592" s="220">
        <f>AVERAGE(M592/L592)*100</f>
        <v>96.222342147868318</v>
      </c>
    </row>
    <row r="593" spans="1:15" x14ac:dyDescent="0.2">
      <c r="A593" s="113"/>
      <c r="B593" s="113"/>
      <c r="C593" s="113"/>
      <c r="D593" s="113"/>
      <c r="E593" s="113"/>
      <c r="F593" s="113"/>
      <c r="G593" s="113"/>
      <c r="H593" s="113"/>
      <c r="I593" s="113"/>
      <c r="J593" s="217" t="s">
        <v>543</v>
      </c>
      <c r="K593" s="218">
        <v>0</v>
      </c>
      <c r="L593" s="218">
        <v>0</v>
      </c>
      <c r="M593" s="218">
        <v>0</v>
      </c>
      <c r="N593" s="219">
        <v>0</v>
      </c>
      <c r="O593" s="220">
        <v>0</v>
      </c>
    </row>
    <row r="594" spans="1:15" x14ac:dyDescent="0.2">
      <c r="A594" s="113"/>
      <c r="B594" s="113"/>
      <c r="C594" s="113"/>
      <c r="D594" s="113"/>
      <c r="E594" s="113"/>
      <c r="F594" s="113"/>
      <c r="G594" s="113"/>
      <c r="H594" s="113"/>
      <c r="I594" s="113"/>
      <c r="J594" s="217" t="s">
        <v>544</v>
      </c>
      <c r="K594" s="218">
        <f>SUM(K504)</f>
        <v>1945000</v>
      </c>
      <c r="L594" s="218">
        <f>SUM(L504)</f>
        <v>1945000</v>
      </c>
      <c r="M594" s="218">
        <f>SUM(M504)</f>
        <v>1345000</v>
      </c>
      <c r="N594" s="219">
        <f t="shared" ref="N594:O602" si="251">AVERAGE(L594/K594)*100</f>
        <v>100</v>
      </c>
      <c r="O594" s="220">
        <f t="shared" si="251"/>
        <v>69.151670951156802</v>
      </c>
    </row>
    <row r="595" spans="1:15" x14ac:dyDescent="0.2">
      <c r="A595" s="113"/>
      <c r="B595" s="113"/>
      <c r="C595" s="113"/>
      <c r="D595" s="113"/>
      <c r="E595" s="113"/>
      <c r="F595" s="113"/>
      <c r="G595" s="113"/>
      <c r="H595" s="113"/>
      <c r="I595" s="113"/>
      <c r="J595" s="217" t="s">
        <v>545</v>
      </c>
      <c r="K595" s="218">
        <f>SUM(K158+K313+K351+K523)</f>
        <v>7133000</v>
      </c>
      <c r="L595" s="218">
        <f>SUM(L158+L313+L351+L523)</f>
        <v>8640000</v>
      </c>
      <c r="M595" s="218">
        <f>SUM(M158+M313+M351+M523)</f>
        <v>7090000</v>
      </c>
      <c r="N595" s="219">
        <f t="shared" si="251"/>
        <v>121.12715547455488</v>
      </c>
      <c r="O595" s="220">
        <f t="shared" si="251"/>
        <v>82.06018518518519</v>
      </c>
    </row>
    <row r="596" spans="1:15" x14ac:dyDescent="0.2">
      <c r="A596" s="113"/>
      <c r="B596" s="113"/>
      <c r="C596" s="113"/>
      <c r="D596" s="113"/>
      <c r="E596" s="113"/>
      <c r="F596" s="113"/>
      <c r="G596" s="113"/>
      <c r="H596" s="113"/>
      <c r="I596" s="113"/>
      <c r="J596" s="217" t="s">
        <v>546</v>
      </c>
      <c r="K596" s="218">
        <f>SUM(K78)</f>
        <v>770000</v>
      </c>
      <c r="L596" s="218">
        <f>SUM(L78)</f>
        <v>340000</v>
      </c>
      <c r="M596" s="218">
        <f>SUM(M78)</f>
        <v>340000</v>
      </c>
      <c r="N596" s="219">
        <f t="shared" si="251"/>
        <v>44.155844155844157</v>
      </c>
      <c r="O596" s="220">
        <f t="shared" si="251"/>
        <v>100</v>
      </c>
    </row>
    <row r="597" spans="1:15" x14ac:dyDescent="0.2">
      <c r="A597" s="113"/>
      <c r="B597" s="113"/>
      <c r="C597" s="113"/>
      <c r="D597" s="113"/>
      <c r="E597" s="113"/>
      <c r="F597" s="113"/>
      <c r="G597" s="113"/>
      <c r="H597" s="113"/>
      <c r="I597" s="113"/>
      <c r="J597" s="217" t="s">
        <v>547</v>
      </c>
      <c r="K597" s="218">
        <f>SUM(K79+K159+K505)</f>
        <v>9807000</v>
      </c>
      <c r="L597" s="218">
        <f>SUM(L79+L159+L505)</f>
        <v>8525000</v>
      </c>
      <c r="M597" s="218">
        <f>SUM(M79+M159+M505)</f>
        <v>6445000</v>
      </c>
      <c r="N597" s="219">
        <f t="shared" si="251"/>
        <v>86.927704700723979</v>
      </c>
      <c r="O597" s="220">
        <f t="shared" si="251"/>
        <v>75.601173020527852</v>
      </c>
    </row>
    <row r="598" spans="1:15" x14ac:dyDescent="0.2">
      <c r="A598" s="113"/>
      <c r="B598" s="113"/>
      <c r="C598" s="113"/>
      <c r="D598" s="113"/>
      <c r="E598" s="113"/>
      <c r="F598" s="113"/>
      <c r="G598" s="113"/>
      <c r="H598" s="113"/>
      <c r="I598" s="113"/>
      <c r="J598" s="217" t="s">
        <v>548</v>
      </c>
      <c r="K598" s="218">
        <f>SUM(K498)</f>
        <v>30000</v>
      </c>
      <c r="L598" s="218">
        <f t="shared" ref="L598:M598" si="252">SUM(L498)</f>
        <v>30000</v>
      </c>
      <c r="M598" s="218">
        <f t="shared" si="252"/>
        <v>30000</v>
      </c>
      <c r="N598" s="219">
        <f t="shared" si="251"/>
        <v>100</v>
      </c>
      <c r="O598" s="220">
        <f t="shared" si="251"/>
        <v>100</v>
      </c>
    </row>
    <row r="599" spans="1:15" x14ac:dyDescent="0.2">
      <c r="A599" s="113"/>
      <c r="B599" s="113"/>
      <c r="C599" s="113"/>
      <c r="D599" s="113"/>
      <c r="E599" s="113"/>
      <c r="F599" s="113"/>
      <c r="G599" s="113"/>
      <c r="H599" s="113"/>
      <c r="I599" s="113"/>
      <c r="J599" s="217" t="s">
        <v>549</v>
      </c>
      <c r="K599" s="218">
        <f>SUM(K14+K35+K352+K412+K579)</f>
        <v>4351200</v>
      </c>
      <c r="L599" s="218">
        <f>SUM(L14+L35+L352+L412+L579)</f>
        <v>3171200</v>
      </c>
      <c r="M599" s="218">
        <f>SUM(M14+M35+M352+M412+M579)</f>
        <v>3172200</v>
      </c>
      <c r="N599" s="219">
        <f t="shared" si="251"/>
        <v>72.881044309615746</v>
      </c>
      <c r="O599" s="220">
        <f t="shared" si="251"/>
        <v>100.03153380423815</v>
      </c>
    </row>
    <row r="600" spans="1:15" x14ac:dyDescent="0.2">
      <c r="A600" s="113"/>
      <c r="B600" s="113"/>
      <c r="C600" s="113"/>
      <c r="D600" s="113"/>
      <c r="E600" s="113"/>
      <c r="F600" s="113"/>
      <c r="G600" s="113"/>
      <c r="H600" s="113"/>
      <c r="I600" s="113"/>
      <c r="J600" s="217" t="s">
        <v>550</v>
      </c>
      <c r="K600" s="218">
        <f>SUM(K160+K450)</f>
        <v>16739203</v>
      </c>
      <c r="L600" s="218">
        <f>SUM(L160+L450)</f>
        <v>4590350</v>
      </c>
      <c r="M600" s="218">
        <f>SUM(M160+M450)</f>
        <v>4640350</v>
      </c>
      <c r="N600" s="219">
        <f t="shared" si="251"/>
        <v>27.422751250462763</v>
      </c>
      <c r="O600" s="220">
        <f t="shared" si="251"/>
        <v>101.08924156110099</v>
      </c>
    </row>
    <row r="601" spans="1:15" x14ac:dyDescent="0.2">
      <c r="A601" s="113"/>
      <c r="B601" s="113"/>
      <c r="C601" s="113"/>
      <c r="D601" s="113"/>
      <c r="E601" s="113"/>
      <c r="F601" s="113"/>
      <c r="G601" s="113"/>
      <c r="H601" s="113"/>
      <c r="I601" s="113"/>
      <c r="J601" s="217" t="s">
        <v>551</v>
      </c>
      <c r="K601" s="218">
        <f>SUM(K522)</f>
        <v>1075000</v>
      </c>
      <c r="L601" s="218">
        <f t="shared" ref="L601:M601" si="253">SUM(L522)</f>
        <v>1075000</v>
      </c>
      <c r="M601" s="218">
        <f t="shared" si="253"/>
        <v>1075000</v>
      </c>
      <c r="N601" s="219">
        <f t="shared" si="251"/>
        <v>100</v>
      </c>
      <c r="O601" s="220">
        <f t="shared" si="251"/>
        <v>100</v>
      </c>
    </row>
    <row r="602" spans="1:15" ht="13.5" x14ac:dyDescent="0.2">
      <c r="I602" s="117"/>
      <c r="K602" s="193">
        <f>SUM(K592:K601)</f>
        <v>47629403</v>
      </c>
      <c r="L602" s="193">
        <f>SUM(L592:L601)</f>
        <v>33875550</v>
      </c>
      <c r="M602" s="193">
        <f>SUM(M592:M601)</f>
        <v>29486550</v>
      </c>
      <c r="N602" s="231">
        <f>AVERAGE(L602/K602)*100</f>
        <v>71.123188338094437</v>
      </c>
      <c r="O602" s="239">
        <f t="shared" si="251"/>
        <v>87.043752795157573</v>
      </c>
    </row>
    <row r="603" spans="1:15" ht="13.5" x14ac:dyDescent="0.2">
      <c r="I603" s="117"/>
      <c r="K603" s="193"/>
    </row>
    <row r="604" spans="1:15" x14ac:dyDescent="0.2">
      <c r="H604" s="8"/>
      <c r="I604" s="194" t="s">
        <v>34</v>
      </c>
      <c r="J604" s="195"/>
    </row>
    <row r="605" spans="1:15" x14ac:dyDescent="0.2">
      <c r="A605" s="8"/>
      <c r="B605" s="8"/>
      <c r="C605" s="8"/>
      <c r="D605" s="8"/>
      <c r="H605" s="8"/>
      <c r="I605" s="221">
        <v>1</v>
      </c>
      <c r="J605" s="12" t="s">
        <v>118</v>
      </c>
    </row>
    <row r="606" spans="1:15" x14ac:dyDescent="0.2">
      <c r="A606" s="1"/>
      <c r="B606" s="1"/>
      <c r="C606" s="1"/>
      <c r="D606" s="1"/>
      <c r="H606" s="8"/>
      <c r="I606" s="221">
        <v>2</v>
      </c>
      <c r="J606" s="12" t="s">
        <v>119</v>
      </c>
    </row>
    <row r="607" spans="1:15" x14ac:dyDescent="0.2">
      <c r="A607" s="1"/>
      <c r="B607" s="1"/>
      <c r="C607" s="1"/>
      <c r="D607" s="1"/>
      <c r="H607" s="8"/>
      <c r="I607" s="221">
        <v>3</v>
      </c>
      <c r="J607" s="12" t="s">
        <v>120</v>
      </c>
    </row>
    <row r="608" spans="1:15" x14ac:dyDescent="0.2">
      <c r="A608" s="1"/>
      <c r="B608" s="1"/>
      <c r="C608" s="1"/>
      <c r="D608" s="1"/>
      <c r="H608" s="8"/>
      <c r="I608" s="221">
        <v>4</v>
      </c>
      <c r="J608" s="12" t="s">
        <v>121</v>
      </c>
    </row>
    <row r="609" spans="1:15" x14ac:dyDescent="0.2">
      <c r="A609" s="1"/>
      <c r="B609" s="1"/>
      <c r="C609" s="1"/>
      <c r="D609" s="1"/>
      <c r="H609" s="8"/>
      <c r="I609" s="221">
        <v>5</v>
      </c>
      <c r="J609" s="12" t="s">
        <v>122</v>
      </c>
    </row>
    <row r="610" spans="1:15" x14ac:dyDescent="0.2">
      <c r="A610" s="1"/>
      <c r="B610" s="1"/>
      <c r="C610" s="1"/>
      <c r="D610" s="1"/>
      <c r="H610" s="8"/>
      <c r="I610" s="221">
        <v>6</v>
      </c>
      <c r="J610" s="12" t="s">
        <v>123</v>
      </c>
    </row>
    <row r="611" spans="1:15" x14ac:dyDescent="0.2">
      <c r="A611" s="1"/>
      <c r="B611" s="1"/>
      <c r="C611" s="1"/>
      <c r="D611" s="1"/>
      <c r="H611" s="8"/>
      <c r="I611" s="221">
        <v>7</v>
      </c>
      <c r="J611" s="12" t="s">
        <v>124</v>
      </c>
    </row>
    <row r="612" spans="1:15" ht="9.75" customHeight="1" x14ac:dyDescent="0.2"/>
    <row r="613" spans="1:15" ht="12.75" customHeight="1" x14ac:dyDescent="0.2">
      <c r="A613" s="333" t="s">
        <v>552</v>
      </c>
      <c r="B613" s="333"/>
      <c r="C613" s="333"/>
      <c r="D613" s="333"/>
      <c r="E613" s="333"/>
      <c r="F613" s="333"/>
      <c r="G613" s="333"/>
      <c r="H613" s="333"/>
      <c r="I613" s="333"/>
      <c r="J613" s="333"/>
      <c r="K613" s="333"/>
      <c r="L613" s="333"/>
      <c r="M613" s="333"/>
      <c r="N613" s="333"/>
      <c r="O613" s="333"/>
    </row>
    <row r="614" spans="1:15" ht="6.75" customHeight="1" x14ac:dyDescent="0.2"/>
    <row r="615" spans="1:15" ht="32.25" customHeight="1" x14ac:dyDescent="0.2">
      <c r="E615" s="325" t="s">
        <v>555</v>
      </c>
      <c r="F615" s="325"/>
      <c r="G615" s="325"/>
      <c r="H615" s="325"/>
      <c r="I615" s="325"/>
      <c r="J615" s="325"/>
      <c r="K615" s="325"/>
      <c r="L615" s="325"/>
      <c r="M615" s="325"/>
      <c r="N615" s="325"/>
      <c r="O615" s="325"/>
    </row>
    <row r="616" spans="1:15" ht="14.25" x14ac:dyDescent="0.2">
      <c r="E616" s="196"/>
    </row>
    <row r="617" spans="1:15" ht="15" customHeight="1" x14ac:dyDescent="0.2">
      <c r="E617" s="196"/>
      <c r="K617" s="341" t="s">
        <v>553</v>
      </c>
      <c r="L617" s="341"/>
      <c r="M617" s="341"/>
      <c r="N617" s="341"/>
      <c r="O617" s="341"/>
    </row>
    <row r="618" spans="1:15" ht="15" x14ac:dyDescent="0.2">
      <c r="E618" s="196"/>
      <c r="K618" s="342" t="s">
        <v>554</v>
      </c>
      <c r="L618" s="342"/>
      <c r="M618" s="342"/>
      <c r="N618" s="342"/>
      <c r="O618" s="342"/>
    </row>
    <row r="619" spans="1:15" x14ac:dyDescent="0.2">
      <c r="A619" s="8"/>
      <c r="B619" s="8"/>
      <c r="C619" s="8"/>
      <c r="D619" s="8"/>
      <c r="E619" s="8"/>
      <c r="F619" s="8"/>
      <c r="G619" s="8"/>
      <c r="H619" s="8"/>
    </row>
    <row r="620" spans="1:15" ht="15" x14ac:dyDescent="0.2">
      <c r="A620" s="8"/>
      <c r="B620" s="8"/>
      <c r="C620" s="8"/>
      <c r="D620" s="8"/>
      <c r="E620" s="8"/>
      <c r="F620" s="8"/>
      <c r="G620" s="8"/>
      <c r="H620" s="8"/>
      <c r="I620" s="334" t="s">
        <v>639</v>
      </c>
      <c r="J620" s="334"/>
    </row>
    <row r="621" spans="1:15" ht="15" x14ac:dyDescent="0.2">
      <c r="A621" s="8"/>
      <c r="B621" s="8"/>
      <c r="C621" s="8"/>
      <c r="D621" s="8"/>
      <c r="E621" s="8"/>
      <c r="F621" s="8"/>
      <c r="G621" s="8"/>
      <c r="H621" s="8"/>
      <c r="I621" s="334" t="s">
        <v>636</v>
      </c>
      <c r="J621" s="334"/>
    </row>
    <row r="622" spans="1:15" ht="15" x14ac:dyDescent="0.2">
      <c r="A622" s="8"/>
      <c r="B622" s="8"/>
      <c r="C622" s="8"/>
      <c r="D622" s="8"/>
      <c r="E622" s="8"/>
      <c r="F622" s="8"/>
      <c r="G622" s="8"/>
      <c r="H622" s="8"/>
      <c r="I622" s="334" t="s">
        <v>638</v>
      </c>
      <c r="J622" s="335"/>
    </row>
  </sheetData>
  <mergeCells count="12">
    <mergeCell ref="I622:J622"/>
    <mergeCell ref="A2:O2"/>
    <mergeCell ref="C3:O3"/>
    <mergeCell ref="A7:G7"/>
    <mergeCell ref="A8:G8"/>
    <mergeCell ref="H8:H9"/>
    <mergeCell ref="A613:O613"/>
    <mergeCell ref="E615:O615"/>
    <mergeCell ref="K617:O617"/>
    <mergeCell ref="K618:O618"/>
    <mergeCell ref="I620:J620"/>
    <mergeCell ref="I621:J621"/>
  </mergeCells>
  <pageMargins left="0.19685039370078741" right="0.19685039370078741" top="0.19685039370078741" bottom="0.19685039370078741" header="0.51181102362204722" footer="0.19685039370078741"/>
  <pageSetup paperSize="9" scale="91" fitToHeight="0" orientation="landscape" r:id="rId1"/>
  <headerFooter alignWithMargins="0">
    <oddFooter>&amp;R&amp;P</oddFooter>
  </headerFooter>
  <rowBreaks count="14" manualBreakCount="14">
    <brk id="43" max="14" man="1"/>
    <brk id="88" max="14" man="1"/>
    <brk id="133" max="14" man="1"/>
    <brk id="177" max="14" man="1"/>
    <brk id="220" max="14" man="1"/>
    <brk id="264" max="14" man="1"/>
    <brk id="309" max="14" man="1"/>
    <brk id="348" max="14" man="1"/>
    <brk id="392" max="14" man="1"/>
    <brk id="435" max="14" man="1"/>
    <brk id="480" max="14" man="1"/>
    <brk id="525" max="14" man="1"/>
    <brk id="570" max="14" man="1"/>
    <brk id="61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4</vt:i4>
      </vt:variant>
    </vt:vector>
  </HeadingPairs>
  <TitlesOfParts>
    <vt:vector size="6" baseType="lpstr">
      <vt:lpstr>Opći dio </vt:lpstr>
      <vt:lpstr>Posebni dio </vt:lpstr>
      <vt:lpstr>'Opći dio '!Ispis_naslova</vt:lpstr>
      <vt:lpstr>'Posebni dio '!Ispis_naslova</vt:lpstr>
      <vt:lpstr>'Opći dio '!Podrucje_ispisa</vt:lpstr>
      <vt:lpstr>'Posebni dio 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Županić</dc:creator>
  <cp:lastModifiedBy>Maja Poje</cp:lastModifiedBy>
  <cp:lastPrinted>2019-11-15T08:07:21Z</cp:lastPrinted>
  <dcterms:created xsi:type="dcterms:W3CDTF">2019-10-16T09:40:40Z</dcterms:created>
  <dcterms:modified xsi:type="dcterms:W3CDTF">2019-12-19T10:59:49Z</dcterms:modified>
</cp:coreProperties>
</file>