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sipa\Desktop\JOSIPA\GRADSKO VIJEĆE\MANDAT      2021.-2025\5. SJEDNICA - 12 mj\javno savjetovanje za rebalans, proračun i program\Proračun\"/>
    </mc:Choice>
  </mc:AlternateContent>
  <bookViews>
    <workbookView xWindow="0" yWindow="0" windowWidth="28800" windowHeight="12435" activeTab="1"/>
  </bookViews>
  <sheets>
    <sheet name="Opći dio" sheetId="1" r:id="rId1"/>
    <sheet name="Posebni dio 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'Opći dio'!$A$45:$M$131</definedName>
    <definedName name="_xlnm._FilterDatabase" localSheetId="1" hidden="1">'Posebni dio '!$A$10:$J$611</definedName>
    <definedName name="a">[1]NOVMIR3!$U$71:$Y$134</definedName>
    <definedName name="b">[1]NOVMIR3!$A$3:$A$43</definedName>
    <definedName name="BEx00775DQ2JG7XO82H2QROMSXVH" localSheetId="1" hidden="1">#REF!</definedName>
    <definedName name="BEx00775DQ2JG7XO82H2QROMSXVH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1" hidden="1">#REF!</definedName>
    <definedName name="BEx3K9CIDIN43VW201SO1GH1JZRI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1" hidden="1">#REF!</definedName>
    <definedName name="BEx3RT0VBW13EDUY0RZWXMWOQDWL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1" hidden="1">#REF!</definedName>
    <definedName name="BEx5H2G6A1UJL4YT3ZZKS1ELUKHG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1" hidden="1">#REF!</definedName>
    <definedName name="BEx5M1O0V8VN3F4NTO2G35FJAD9Q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1" hidden="1">#REF!</definedName>
    <definedName name="BEx79SP91Z8K7DIMKLYS0VX4PUVO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1" hidden="1">#REF!</definedName>
    <definedName name="BEx7JNJJGD33EWSLSOUU9CW7S8AZ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1" hidden="1">#REF!</definedName>
    <definedName name="BEx95MVU371XX54TU9TIM5HKXBHO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1" hidden="1">#REF!</definedName>
    <definedName name="BEx96HR6AHJ90ZRT2EAZBXLSIFPW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1" hidden="1">#REF!</definedName>
    <definedName name="BEx99WC02ASEOHWA9805YRTA9RC5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1" hidden="1">#REF!</definedName>
    <definedName name="BExB6T14XZXO28WSF51JAXYOG8UU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1" hidden="1">#REF!</definedName>
    <definedName name="BExBBM97RUZIPOAFGOF5IY13UOX6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1" hidden="1">#REF!</definedName>
    <definedName name="BExCWPDQVA1SL3JALU279L8SF1DX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1" hidden="1">#REF!</definedName>
    <definedName name="BExD23L4BET1TQMOGWJGICNN26FM" hidden="1">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1" hidden="1">#REF!</definedName>
    <definedName name="BExD3P4PWG2PT1LOP948LFWUSQ0C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1" hidden="1">#REF!</definedName>
    <definedName name="BExD8YJH1CVBBFISFZPUYG5AGVAD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1" hidden="1">#REF!</definedName>
    <definedName name="BExEOXSPWXWNDW091TIMJRAIJFPH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1" hidden="1">#REF!</definedName>
    <definedName name="BExEWRTCC2Q1LCT7S7NXDQE0QWQW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1" hidden="1">#REF!</definedName>
    <definedName name="BExF6U5HF41RRSZ4H5G6IZ0RTYUZ" hidden="1">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1" hidden="1">#REF!</definedName>
    <definedName name="BExGM7DU56ETVNNQVZFAVXQH6SQR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1" hidden="1">#REF!</definedName>
    <definedName name="BExGUO13J24GKJXORA3435HOGSIA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1" hidden="1">#REF!</definedName>
    <definedName name="BExH0U3QU77A0WSDFTHLDRDAU4KB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1" hidden="1">#REF!</definedName>
    <definedName name="BExIGZ7KRGW5G3XO51PIPWZ3EO6Y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1" hidden="1">#REF!</definedName>
    <definedName name="BExIR2AMT2GP0Q564S2LWULD4WVN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1" hidden="1">#REF!</definedName>
    <definedName name="BExIYU2C6KF618JMTL3K9ZK1E7Y7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1" hidden="1">#REF!</definedName>
    <definedName name="BExKEL30F6JZ50CLITF48X79OZS8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1" hidden="1">#REF!</definedName>
    <definedName name="BExKUKSZ0IMNIERRF0JJ1ZA03156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1" hidden="1">#REF!</definedName>
    <definedName name="BExO5XBHEQRFSXTBU2H6QUKK4JK9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1" hidden="1">#REF!</definedName>
    <definedName name="BExOJCFKUZ73EQU8PWZC0U9VMA9N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1" hidden="1">#REF!</definedName>
    <definedName name="BExONJ16Z8N7K8ZF7LZMEI2LJIBF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1" hidden="1">#REF!</definedName>
    <definedName name="BExQ5XI9KJG4QLX3IPW0AV6NR1PM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1" hidden="1">#REF!</definedName>
    <definedName name="BExQA5LQAAN43D5V6XKQQOCP6G5N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1" hidden="1">#REF!</definedName>
    <definedName name="BExS09WBIEISHRKLG4MBNB77T1KO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1" hidden="1">#REF!</definedName>
    <definedName name="BExUC6NND4ANL7105W4UFMK58BC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1" hidden="1">#REF!</definedName>
    <definedName name="BExVRE1HL8XFR87FJKM5ZYDFK6DV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1" hidden="1">#REF!</definedName>
    <definedName name="BExW7UP5U4S8ZIURCP4G84KL2FJ7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1" hidden="1">#REF!</definedName>
    <definedName name="BExXTWVZYKSQU2EB3KMPA3JAYWSV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1" hidden="1">#REF!</definedName>
    <definedName name="BExY1L24HR2XKP9ULDOD3U3890TI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1" hidden="1">#REF!</definedName>
    <definedName name="BExZQOCA678SOO8UZEELZZINCQLK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1" hidden="1">#REF!</definedName>
    <definedName name="BExZS9VXCF1KQVEY2R0QLTURRQBJ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1" hidden="1">#REF!</definedName>
    <definedName name="BExZWWTE45CYJ2ZO3V3GEILKD4KS" hidden="1">#REF!</definedName>
    <definedName name="ć" localSheetId="1">[3]NEFTRANS!#REF!</definedName>
    <definedName name="ć">[3]NEFTRANS!#REF!</definedName>
    <definedName name="d">[1]NOVMIR3!$E$3:$E$43</definedName>
    <definedName name="f" localSheetId="1">[3]NEFTRANS!#REF!</definedName>
    <definedName name="f">[3]NEFTRANS!#REF!</definedName>
    <definedName name="fr" localSheetId="1" hidden="1">#REF!</definedName>
    <definedName name="fr" hidden="1">#REF!</definedName>
    <definedName name="I" localSheetId="1">[4]NEFTRANS!#REF!</definedName>
    <definedName name="I">[4]NEFTRANS!#REF!</definedName>
    <definedName name="IdiNa1" localSheetId="1">[5]!IdiNa1</definedName>
    <definedName name="IdiNa1">[5]!IdiNa1</definedName>
    <definedName name="IdiNa10" localSheetId="1">[5]!IdiNa10</definedName>
    <definedName name="IdiNa10">[5]!IdiNa10</definedName>
    <definedName name="IdiNa11" localSheetId="1">[5]!IdiNa11</definedName>
    <definedName name="IdiNa11">[5]!IdiNa11</definedName>
    <definedName name="IdiNa12" localSheetId="1">[5]!IdiNa12</definedName>
    <definedName name="IdiNa12">[5]!IdiNa12</definedName>
    <definedName name="IdiNa13" localSheetId="1">[5]!IdiNa13</definedName>
    <definedName name="IdiNa13">[5]!IdiNa13</definedName>
    <definedName name="IdiNa14" localSheetId="1">[5]!IdiNa14</definedName>
    <definedName name="IdiNa14">[5]!IdiNa14</definedName>
    <definedName name="IdiNa15" localSheetId="1">[5]!IdiNa15</definedName>
    <definedName name="IdiNa15">[5]!IdiNa15</definedName>
    <definedName name="IdiNa16" localSheetId="1">[5]!IdiNa16</definedName>
    <definedName name="IdiNa16">[5]!IdiNa16</definedName>
    <definedName name="IdiNa17" localSheetId="1">[5]!IdiNa17</definedName>
    <definedName name="IdiNa17">[5]!IdiNa17</definedName>
    <definedName name="IdiNa18" localSheetId="1">[5]!IdiNa18</definedName>
    <definedName name="IdiNa18">[5]!IdiNa18</definedName>
    <definedName name="IdiNa19" localSheetId="1">[5]!IdiNa19</definedName>
    <definedName name="IdiNa19">[5]!IdiNa19</definedName>
    <definedName name="IdiNa2" localSheetId="1">[5]!IdiNa2</definedName>
    <definedName name="IdiNa2">[5]!IdiNa2</definedName>
    <definedName name="IdiNa20" localSheetId="1">[5]!IdiNa20</definedName>
    <definedName name="IdiNa20">[5]!IdiNa20</definedName>
    <definedName name="IdiNa21" localSheetId="1">[5]!IdiNa21</definedName>
    <definedName name="IdiNa21">[5]!IdiNa21</definedName>
    <definedName name="IdiNa22" localSheetId="1">[5]!IdiNa22</definedName>
    <definedName name="IdiNa22">[5]!IdiNa22</definedName>
    <definedName name="IdiNa23" localSheetId="1">[5]!IdiNa23</definedName>
    <definedName name="IdiNa23">[5]!IdiNa23</definedName>
    <definedName name="IdiNa24" localSheetId="1">[5]!IdiNa24</definedName>
    <definedName name="IdiNa24">[5]!IdiNa24</definedName>
    <definedName name="IdiNa25" localSheetId="1">[5]!IdiNa25</definedName>
    <definedName name="IdiNa25">[5]!IdiNa25</definedName>
    <definedName name="IdiNa26" localSheetId="1">[5]!IdiNa26</definedName>
    <definedName name="IdiNa26">[5]!IdiNa26</definedName>
    <definedName name="IdiNa27" localSheetId="1">[5]!IdiNa27</definedName>
    <definedName name="IdiNa27">[5]!IdiNa27</definedName>
    <definedName name="IdiNa28" localSheetId="1">[5]!IdiNa28</definedName>
    <definedName name="IdiNa28">[5]!IdiNa28</definedName>
    <definedName name="IdiNa29" localSheetId="1">[5]!IdiNa29</definedName>
    <definedName name="IdiNa29">[5]!IdiNa29</definedName>
    <definedName name="IdiNa3" localSheetId="1">[5]!IdiNa3</definedName>
    <definedName name="IdiNa3">[5]!IdiNa3</definedName>
    <definedName name="IdiNa30" localSheetId="1">[5]!IdiNa30</definedName>
    <definedName name="IdiNa30">[5]!IdiNa30</definedName>
    <definedName name="IdiNa31" localSheetId="1">[5]!IdiNa31</definedName>
    <definedName name="IdiNa31">[5]!IdiNa31</definedName>
    <definedName name="IdiNa32" localSheetId="1">[5]!IdiNa32</definedName>
    <definedName name="IdiNa32">[5]!IdiNa32</definedName>
    <definedName name="IdiNa33" localSheetId="1">[5]!IdiNa33</definedName>
    <definedName name="IdiNa33">[5]!IdiNa33</definedName>
    <definedName name="IdiNa34" localSheetId="1">[5]!IdiNa34</definedName>
    <definedName name="IdiNa34">[5]!IdiNa34</definedName>
    <definedName name="IdiNa35" localSheetId="1">[5]!IdiNa35</definedName>
    <definedName name="IdiNa35">[5]!IdiNa35</definedName>
    <definedName name="IdiNa4" localSheetId="1">[5]!IdiNa4</definedName>
    <definedName name="IdiNa4">[5]!IdiNa4</definedName>
    <definedName name="IdiNa5" localSheetId="1">[5]!IdiNa5</definedName>
    <definedName name="IdiNa5">[5]!IdiNa5</definedName>
    <definedName name="IdiNa6" localSheetId="1">[5]!IdiNa6</definedName>
    <definedName name="IdiNa6">[5]!IdiNa6</definedName>
    <definedName name="IdiNa7" localSheetId="1">[5]!IdiNa7</definedName>
    <definedName name="IdiNa7">[5]!IdiNa7</definedName>
    <definedName name="IdiNa8" localSheetId="1">[5]!IdiNa8</definedName>
    <definedName name="IdiNa8">[5]!IdiNa8</definedName>
    <definedName name="IdiNa9" localSheetId="1">[5]!IdiNa9</definedName>
    <definedName name="IdiNa9">[5]!IdiNa9</definedName>
    <definedName name="_xlnm.Print_Titles" localSheetId="0">'Opći dio'!$44:$45</definedName>
    <definedName name="_xlnm.Print_Titles" localSheetId="1">'Posebni dio '!$7:$9</definedName>
    <definedName name="K" localSheetId="1">[4]NEFTRANS!#REF!</definedName>
    <definedName name="K">[4]NEFTRANS!#REF!</definedName>
    <definedName name="kk" localSheetId="1" hidden="1">{#N/A,#N/A,FALSE,"CIJENE"}</definedName>
    <definedName name="kk" hidden="1">{#N/A,#N/A,FALSE,"CIJENE"}</definedName>
    <definedName name="M" localSheetId="1">[4]NEFTRANS!#REF!</definedName>
    <definedName name="M">[4]NEFTRANS!#REF!</definedName>
    <definedName name="mi" localSheetId="1" hidden="1">#REF!</definedName>
    <definedName name="mi" hidden="1">#REF!</definedName>
    <definedName name="N" localSheetId="1">[4]NEFTRANS!#REF!</definedName>
    <definedName name="N">[4]NEFTRANS!#REF!</definedName>
    <definedName name="novo" localSheetId="1">[3]NEFTRANS!#REF!</definedName>
    <definedName name="novo">[3]NEFTRANS!#REF!</definedName>
    <definedName name="P" localSheetId="1">[4]NEFTRANS!#REF!</definedName>
    <definedName name="P">[4]NEFTRANS!#REF!</definedName>
    <definedName name="_xlnm.Print_Area" localSheetId="0">'Opći dio'!$A$1:$R$142</definedName>
    <definedName name="_xlnm.Print_Area" localSheetId="1">'Posebni dio '!$A$1:$O$647</definedName>
    <definedName name="_xlnm.Print_Area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1">[4]NEFTRANS!#REF!</definedName>
    <definedName name="U">[4]NEFTRANS!#REF!</definedName>
    <definedName name="wrn.CIJENE." localSheetId="0" hidden="1">{#N/A,#N/A,FALSE,"CIJENE"}</definedName>
    <definedName name="wrn.CIJENE." localSheetId="1" hidden="1">{#N/A,#N/A,FALSE,"CIJENE"}</definedName>
    <definedName name="wrn.CIJENE." hidden="1">{#N/A,#N/A,FALSE,"CIJENE"}</definedName>
    <definedName name="x" localSheetId="1" hidden="1">{#N/A,#N/A,FALSE,"CIJENE"}</definedName>
    <definedName name="x" hidden="1">{#N/A,#N/A,FALSE,"CIJENE"}</definedName>
    <definedName name="xx" localSheetId="1" hidden="1">{#N/A,#N/A,FALSE,"CIJENE"}</definedName>
    <definedName name="xx" hidden="1">{#N/A,#N/A,FALSE,"CIJENE"}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18" i="1"/>
  <c r="K58" i="2"/>
  <c r="K57" i="2"/>
  <c r="K72" i="2"/>
  <c r="M59" i="2"/>
  <c r="M58" i="2" s="1"/>
  <c r="L59" i="2"/>
  <c r="L58" i="2" s="1"/>
  <c r="K59" i="2"/>
  <c r="N72" i="2"/>
  <c r="O75" i="2"/>
  <c r="N75" i="2"/>
  <c r="N78" i="2"/>
  <c r="N77" i="2"/>
  <c r="O73" i="2"/>
  <c r="N73" i="2"/>
  <c r="O72" i="2"/>
  <c r="L72" i="2"/>
  <c r="M72" i="2"/>
  <c r="M57" i="2" l="1"/>
  <c r="L57" i="2"/>
  <c r="K56" i="2"/>
  <c r="R16" i="1"/>
  <c r="Q16" i="1"/>
  <c r="O16" i="1"/>
  <c r="M21" i="1"/>
  <c r="N21" i="1"/>
  <c r="R82" i="1" l="1"/>
  <c r="O82" i="1"/>
  <c r="L109" i="1"/>
  <c r="L112" i="1"/>
  <c r="L104" i="1"/>
  <c r="L99" i="1"/>
  <c r="L96" i="1"/>
  <c r="L93" i="1"/>
  <c r="L87" i="1"/>
  <c r="L83" i="1"/>
  <c r="L48" i="1" l="1"/>
  <c r="K47" i="1"/>
  <c r="O536" i="2" l="1"/>
  <c r="O449" i="2"/>
  <c r="R47" i="1"/>
  <c r="P100" i="1"/>
  <c r="O47" i="1"/>
  <c r="R30" i="1"/>
  <c r="R26" i="1"/>
  <c r="Q34" i="1"/>
  <c r="Q31" i="1"/>
  <c r="Q30" i="1"/>
  <c r="Q26" i="1"/>
  <c r="Q27" i="1"/>
  <c r="Q25" i="1"/>
  <c r="Q22" i="1"/>
  <c r="P34" i="1"/>
  <c r="P30" i="1"/>
  <c r="P16" i="1"/>
  <c r="O34" i="1"/>
  <c r="O30" i="1"/>
  <c r="O584" i="2"/>
  <c r="O580" i="2"/>
  <c r="O297" i="2"/>
  <c r="R129" i="1" l="1"/>
  <c r="Q129" i="1"/>
  <c r="P129" i="1"/>
  <c r="O129" i="1"/>
  <c r="R125" i="1"/>
  <c r="R124" i="1"/>
  <c r="Q125" i="1"/>
  <c r="Q124" i="1"/>
  <c r="O48" i="1"/>
  <c r="L121" i="1"/>
  <c r="Q48" i="1"/>
  <c r="L70" i="1"/>
  <c r="L64" i="1"/>
  <c r="L58" i="1"/>
  <c r="L52" i="1"/>
  <c r="L47" i="1" s="1"/>
  <c r="K388" i="2"/>
  <c r="O100" i="1"/>
  <c r="O94" i="1"/>
  <c r="O57" i="1"/>
  <c r="M520" i="2"/>
  <c r="L521" i="2"/>
  <c r="M521" i="2"/>
  <c r="L90" i="2"/>
  <c r="M90" i="2"/>
  <c r="L39" i="2"/>
  <c r="M39" i="2"/>
  <c r="O380" i="2"/>
  <c r="K380" i="2"/>
  <c r="N380" i="2" s="1"/>
  <c r="M379" i="2"/>
  <c r="L379" i="2"/>
  <c r="K118" i="2"/>
  <c r="L125" i="1"/>
  <c r="K284" i="2"/>
  <c r="N284" i="2" s="1"/>
  <c r="M283" i="2"/>
  <c r="L283" i="2"/>
  <c r="K227" i="2"/>
  <c r="N227" i="2" s="1"/>
  <c r="M226" i="2"/>
  <c r="L226" i="2"/>
  <c r="K205" i="2"/>
  <c r="K204" i="2" s="1"/>
  <c r="M204" i="2"/>
  <c r="L204" i="2"/>
  <c r="K224" i="2"/>
  <c r="N224" i="2" s="1"/>
  <c r="M223" i="2"/>
  <c r="L223" i="2"/>
  <c r="K253" i="2"/>
  <c r="N253" i="2" s="1"/>
  <c r="M252" i="2"/>
  <c r="L252" i="2"/>
  <c r="K438" i="2"/>
  <c r="L454" i="2"/>
  <c r="M454" i="2"/>
  <c r="K457" i="2"/>
  <c r="N457" i="2" s="1"/>
  <c r="O281" i="2"/>
  <c r="K281" i="2"/>
  <c r="N281" i="2" s="1"/>
  <c r="M280" i="2"/>
  <c r="L280" i="2"/>
  <c r="K214" i="2"/>
  <c r="N214" i="2" s="1"/>
  <c r="M213" i="2"/>
  <c r="L213" i="2"/>
  <c r="P47" i="1" l="1"/>
  <c r="Q47" i="1"/>
  <c r="K379" i="2"/>
  <c r="L520" i="2"/>
  <c r="O379" i="2"/>
  <c r="K283" i="2"/>
  <c r="N283" i="2" s="1"/>
  <c r="K226" i="2"/>
  <c r="N226" i="2" s="1"/>
  <c r="K223" i="2"/>
  <c r="N223" i="2" s="1"/>
  <c r="K252" i="2"/>
  <c r="N252" i="2" s="1"/>
  <c r="K280" i="2"/>
  <c r="N280" i="2" s="1"/>
  <c r="O280" i="2"/>
  <c r="K213" i="2"/>
  <c r="N213" i="2" s="1"/>
  <c r="N379" i="2" l="1"/>
  <c r="K60" i="2"/>
  <c r="K64" i="2"/>
  <c r="K70" i="2"/>
  <c r="O483" i="2"/>
  <c r="K483" i="2"/>
  <c r="N483" i="2" s="1"/>
  <c r="M482" i="2"/>
  <c r="L482" i="2"/>
  <c r="O609" i="2"/>
  <c r="K609" i="2"/>
  <c r="N609" i="2" s="1"/>
  <c r="M608" i="2"/>
  <c r="L608" i="2"/>
  <c r="O482" i="2" l="1"/>
  <c r="K482" i="2"/>
  <c r="O608" i="2"/>
  <c r="K608" i="2"/>
  <c r="N608" i="2" s="1"/>
  <c r="K538" i="2"/>
  <c r="N538" i="2" s="1"/>
  <c r="K536" i="2"/>
  <c r="N536" i="2" s="1"/>
  <c r="L535" i="2"/>
  <c r="M535" i="2"/>
  <c r="O538" i="2"/>
  <c r="L424" i="2"/>
  <c r="M424" i="2"/>
  <c r="K428" i="2"/>
  <c r="N428" i="2" s="1"/>
  <c r="M427" i="2"/>
  <c r="L427" i="2"/>
  <c r="N482" i="2" l="1"/>
  <c r="K535" i="2"/>
  <c r="N535" i="2" s="1"/>
  <c r="O535" i="2"/>
  <c r="O424" i="2"/>
  <c r="K427" i="2"/>
  <c r="N427" i="2" s="1"/>
  <c r="K266" i="2"/>
  <c r="N18" i="1"/>
  <c r="L165" i="2"/>
  <c r="M165" i="2"/>
  <c r="K52" i="1"/>
  <c r="K452" i="2"/>
  <c r="K117" i="1" l="1"/>
  <c r="K112" i="1"/>
  <c r="K110" i="1"/>
  <c r="K104" i="1"/>
  <c r="K102" i="1"/>
  <c r="K99" i="1"/>
  <c r="K96" i="1"/>
  <c r="K93" i="1"/>
  <c r="K82" i="1" s="1"/>
  <c r="K87" i="1"/>
  <c r="K83" i="1"/>
  <c r="K79" i="1"/>
  <c r="K77" i="1"/>
  <c r="K73" i="1"/>
  <c r="K70" i="1"/>
  <c r="K64" i="1"/>
  <c r="K58" i="1"/>
  <c r="K48" i="1"/>
  <c r="K76" i="1" l="1"/>
  <c r="K109" i="1"/>
  <c r="O76" i="1"/>
  <c r="O109" i="1"/>
  <c r="P94" i="1"/>
  <c r="L110" i="1"/>
  <c r="L117" i="1"/>
  <c r="L102" i="1"/>
  <c r="L82" i="1" s="1"/>
  <c r="P82" i="1" l="1"/>
  <c r="Q82" i="1"/>
  <c r="P109" i="1"/>
  <c r="O308" i="2"/>
  <c r="O150" i="2"/>
  <c r="O147" i="2"/>
  <c r="O144" i="2"/>
  <c r="N47" i="1" l="1"/>
  <c r="M47" i="1"/>
  <c r="R31" i="1" l="1"/>
  <c r="R27" i="1"/>
  <c r="L319" i="2" l="1"/>
  <c r="L318" i="2" s="1"/>
  <c r="M320" i="2"/>
  <c r="M319" i="2" s="1"/>
  <c r="M318" i="2" s="1"/>
  <c r="K320" i="2"/>
  <c r="K319" i="2" s="1"/>
  <c r="K318" i="2" s="1"/>
  <c r="N318" i="2" l="1"/>
  <c r="L129" i="1" l="1"/>
  <c r="L245" i="2"/>
  <c r="M245" i="2"/>
  <c r="K246" i="2"/>
  <c r="K245" i="2" s="1"/>
  <c r="O522" i="2" l="1"/>
  <c r="O304" i="2"/>
  <c r="L589" i="2"/>
  <c r="L588" i="2" s="1"/>
  <c r="M589" i="2"/>
  <c r="M588" i="2" s="1"/>
  <c r="L575" i="2"/>
  <c r="L574" i="2" s="1"/>
  <c r="M575" i="2"/>
  <c r="M574" i="2" s="1"/>
  <c r="L470" i="2"/>
  <c r="M470" i="2"/>
  <c r="L421" i="2"/>
  <c r="L420" i="2" s="1"/>
  <c r="M421" i="2"/>
  <c r="M420" i="2" s="1"/>
  <c r="L403" i="2"/>
  <c r="M403" i="2"/>
  <c r="L357" i="2"/>
  <c r="M357" i="2"/>
  <c r="L327" i="2"/>
  <c r="M327" i="2"/>
  <c r="L307" i="2"/>
  <c r="M307" i="2"/>
  <c r="L300" i="2"/>
  <c r="M300" i="2"/>
  <c r="L290" i="2"/>
  <c r="M290" i="2"/>
  <c r="L256" i="2"/>
  <c r="M256" i="2"/>
  <c r="L249" i="2"/>
  <c r="L248" i="2" s="1"/>
  <c r="M249" i="2"/>
  <c r="M248" i="2" s="1"/>
  <c r="L236" i="2"/>
  <c r="M236" i="2"/>
  <c r="L180" i="2"/>
  <c r="M180" i="2"/>
  <c r="L176" i="2"/>
  <c r="L175" i="2" s="1"/>
  <c r="M176" i="2"/>
  <c r="M175" i="2" s="1"/>
  <c r="L153" i="2"/>
  <c r="M153" i="2"/>
  <c r="L134" i="2"/>
  <c r="M134" i="2"/>
  <c r="L121" i="2"/>
  <c r="M121" i="2"/>
  <c r="L93" i="2"/>
  <c r="M93" i="2"/>
  <c r="L80" i="2"/>
  <c r="M80" i="2"/>
  <c r="L52" i="2"/>
  <c r="M52" i="2"/>
  <c r="L49" i="2"/>
  <c r="L37" i="2" s="1"/>
  <c r="M49" i="2"/>
  <c r="M37" i="2" s="1"/>
  <c r="L46" i="2"/>
  <c r="M46" i="2"/>
  <c r="L30" i="2"/>
  <c r="M30" i="2"/>
  <c r="L26" i="2"/>
  <c r="M26" i="2"/>
  <c r="L19" i="2"/>
  <c r="M19" i="2"/>
  <c r="L16" i="2"/>
  <c r="M16" i="2"/>
  <c r="M324" i="2" l="1"/>
  <c r="L13" i="2"/>
  <c r="L15" i="2"/>
  <c r="L36" i="2"/>
  <c r="L38" i="2"/>
  <c r="L35" i="2" s="1"/>
  <c r="L324" i="2"/>
  <c r="M38" i="2"/>
  <c r="M35" i="2" s="1"/>
  <c r="M36" i="2"/>
  <c r="M56" i="2"/>
  <c r="M55" i="2" s="1"/>
  <c r="M13" i="2"/>
  <c r="M15" i="2"/>
  <c r="L56" i="2"/>
  <c r="L55" i="2" s="1"/>
  <c r="M469" i="2"/>
  <c r="L469" i="2"/>
  <c r="L306" i="2"/>
  <c r="L29" i="2"/>
  <c r="M29" i="2"/>
  <c r="M306" i="2"/>
  <c r="O307" i="2"/>
  <c r="O521" i="2"/>
  <c r="O169" i="2"/>
  <c r="O166" i="2"/>
  <c r="O163" i="2"/>
  <c r="O160" i="2"/>
  <c r="O157" i="2"/>
  <c r="O154" i="2"/>
  <c r="O153" i="2"/>
  <c r="O141" i="2"/>
  <c r="O138" i="2"/>
  <c r="O135" i="2"/>
  <c r="O134" i="2"/>
  <c r="O131" i="2"/>
  <c r="O128" i="2"/>
  <c r="O125" i="2"/>
  <c r="O122" i="2"/>
  <c r="O121" i="2"/>
  <c r="O118" i="2"/>
  <c r="O115" i="2"/>
  <c r="O112" i="2"/>
  <c r="O109" i="2"/>
  <c r="O106" i="2"/>
  <c r="O103" i="2"/>
  <c r="O100" i="2"/>
  <c r="O97" i="2"/>
  <c r="O94" i="2"/>
  <c r="O93" i="2"/>
  <c r="O91" i="2"/>
  <c r="O90" i="2"/>
  <c r="O81" i="2"/>
  <c r="O80" i="2"/>
  <c r="O70" i="2"/>
  <c r="O64" i="2"/>
  <c r="O60" i="2"/>
  <c r="O59" i="2"/>
  <c r="O53" i="2"/>
  <c r="O52" i="2"/>
  <c r="O50" i="2"/>
  <c r="O49" i="2"/>
  <c r="O47" i="2"/>
  <c r="O46" i="2"/>
  <c r="O43" i="2"/>
  <c r="O40" i="2"/>
  <c r="O39" i="2"/>
  <c r="O37" i="2"/>
  <c r="O27" i="2"/>
  <c r="O26" i="2"/>
  <c r="O24" i="2"/>
  <c r="O20" i="2"/>
  <c r="O19" i="2"/>
  <c r="O17" i="2"/>
  <c r="O16" i="2"/>
  <c r="K449" i="2"/>
  <c r="M448" i="2"/>
  <c r="L448" i="2"/>
  <c r="O455" i="2"/>
  <c r="K455" i="2"/>
  <c r="K150" i="2"/>
  <c r="N150" i="2" s="1"/>
  <c r="M149" i="2"/>
  <c r="L149" i="2"/>
  <c r="O448" i="2" l="1"/>
  <c r="O306" i="2"/>
  <c r="N455" i="2"/>
  <c r="K454" i="2"/>
  <c r="N454" i="2" s="1"/>
  <c r="O15" i="2"/>
  <c r="O57" i="2"/>
  <c r="O36" i="2"/>
  <c r="O149" i="2"/>
  <c r="O35" i="2"/>
  <c r="O13" i="2"/>
  <c r="O55" i="2"/>
  <c r="O58" i="2"/>
  <c r="O56" i="2"/>
  <c r="O454" i="2"/>
  <c r="O520" i="2"/>
  <c r="O38" i="2"/>
  <c r="K448" i="2"/>
  <c r="K149" i="2"/>
  <c r="N149" i="2" l="1"/>
  <c r="O480" i="2"/>
  <c r="O475" i="2"/>
  <c r="O471" i="2"/>
  <c r="K446" i="2"/>
  <c r="N446" i="2" s="1"/>
  <c r="M445" i="2"/>
  <c r="L445" i="2"/>
  <c r="K443" i="2"/>
  <c r="N443" i="2" s="1"/>
  <c r="M442" i="2"/>
  <c r="L442" i="2"/>
  <c r="K392" i="2"/>
  <c r="N392" i="2" s="1"/>
  <c r="O399" i="2"/>
  <c r="O397" i="2"/>
  <c r="O392" i="2"/>
  <c r="O388" i="2"/>
  <c r="N397" i="2"/>
  <c r="K399" i="2"/>
  <c r="N399" i="2" s="1"/>
  <c r="K526" i="2"/>
  <c r="O287" i="2"/>
  <c r="O278" i="2"/>
  <c r="O275" i="2"/>
  <c r="O272" i="2"/>
  <c r="O269" i="2"/>
  <c r="O257" i="2"/>
  <c r="K278" i="2"/>
  <c r="N278" i="2" s="1"/>
  <c r="M277" i="2"/>
  <c r="L277" i="2"/>
  <c r="K442" i="2" l="1"/>
  <c r="N442" i="2" s="1"/>
  <c r="K445" i="2"/>
  <c r="N445" i="2" s="1"/>
  <c r="O277" i="2"/>
  <c r="K277" i="2"/>
  <c r="N277" i="2" s="1"/>
  <c r="N64" i="2" l="1"/>
  <c r="O165" i="2" l="1"/>
  <c r="K31" i="2"/>
  <c r="K30" i="2" s="1"/>
  <c r="K29" i="2" s="1"/>
  <c r="K169" i="2" l="1"/>
  <c r="N169" i="2" s="1"/>
  <c r="M168" i="2"/>
  <c r="L168" i="2"/>
  <c r="L274" i="2"/>
  <c r="M274" i="2"/>
  <c r="K275" i="2"/>
  <c r="K274" i="2" l="1"/>
  <c r="N274" i="2" s="1"/>
  <c r="N275" i="2"/>
  <c r="O168" i="2"/>
  <c r="O274" i="2"/>
  <c r="K168" i="2"/>
  <c r="N168" i="2" s="1"/>
  <c r="O184" i="2" l="1"/>
  <c r="K584" i="2" l="1"/>
  <c r="N584" i="2" s="1"/>
  <c r="K580" i="2"/>
  <c r="N580" i="2" s="1"/>
  <c r="K579" i="2" l="1"/>
  <c r="K578" i="2" s="1"/>
  <c r="L579" i="2"/>
  <c r="M579" i="2"/>
  <c r="O579" i="2" l="1"/>
  <c r="M542" i="2"/>
  <c r="N579" i="2"/>
  <c r="L542" i="2"/>
  <c r="M578" i="2"/>
  <c r="L578" i="2"/>
  <c r="K542" i="2"/>
  <c r="O342" i="2"/>
  <c r="L341" i="2"/>
  <c r="M341" i="2"/>
  <c r="K342" i="2"/>
  <c r="N342" i="2" s="1"/>
  <c r="O542" i="2" l="1"/>
  <c r="O578" i="2"/>
  <c r="O341" i="2"/>
  <c r="K341" i="2"/>
  <c r="N341" i="2" l="1"/>
  <c r="L79" i="1" l="1"/>
  <c r="K40" i="2"/>
  <c r="N40" i="2" s="1"/>
  <c r="K43" i="2"/>
  <c r="N43" i="2" s="1"/>
  <c r="L73" i="1" l="1"/>
  <c r="K125" i="1"/>
  <c r="K124" i="1" s="1"/>
  <c r="Q17" i="1"/>
  <c r="O316" i="2" l="1"/>
  <c r="K316" i="2"/>
  <c r="N316" i="2" s="1"/>
  <c r="M315" i="2"/>
  <c r="L315" i="2"/>
  <c r="L314" i="2" s="1"/>
  <c r="M314" i="2" l="1"/>
  <c r="O314" i="2" s="1"/>
  <c r="K315" i="2"/>
  <c r="O315" i="2"/>
  <c r="K314" i="2" l="1"/>
  <c r="N314" i="2" s="1"/>
  <c r="N315" i="2"/>
  <c r="P58" i="1"/>
  <c r="P48" i="1"/>
  <c r="P130" i="1"/>
  <c r="P131" i="1"/>
  <c r="P111" i="1"/>
  <c r="P113" i="1"/>
  <c r="P114" i="1"/>
  <c r="P115" i="1"/>
  <c r="P116" i="1"/>
  <c r="P118" i="1"/>
  <c r="P95" i="1"/>
  <c r="P97" i="1"/>
  <c r="P98" i="1"/>
  <c r="P101" i="1"/>
  <c r="P103" i="1"/>
  <c r="P105" i="1"/>
  <c r="P106" i="1"/>
  <c r="P107" i="1"/>
  <c r="P108" i="1"/>
  <c r="P56" i="1"/>
  <c r="P54" i="1"/>
  <c r="P55" i="1"/>
  <c r="P57" i="1"/>
  <c r="P59" i="1"/>
  <c r="P60" i="1"/>
  <c r="P62" i="1"/>
  <c r="P64" i="1"/>
  <c r="P65" i="1"/>
  <c r="P66" i="1"/>
  <c r="P67" i="1"/>
  <c r="P68" i="1"/>
  <c r="P69" i="1"/>
  <c r="P70" i="1"/>
  <c r="P71" i="1"/>
  <c r="P72" i="1"/>
  <c r="P74" i="1"/>
  <c r="P75" i="1"/>
  <c r="O115" i="1"/>
  <c r="O116" i="1"/>
  <c r="O118" i="1"/>
  <c r="O111" i="1"/>
  <c r="O95" i="1"/>
  <c r="O97" i="1"/>
  <c r="O98" i="1"/>
  <c r="O101" i="1"/>
  <c r="O103" i="1"/>
  <c r="O105" i="1"/>
  <c r="O106" i="1"/>
  <c r="O107" i="1"/>
  <c r="O78" i="1"/>
  <c r="O79" i="1"/>
  <c r="O80" i="1"/>
  <c r="O77" i="1"/>
  <c r="O70" i="1"/>
  <c r="O71" i="1"/>
  <c r="O72" i="1"/>
  <c r="O74" i="1"/>
  <c r="O75" i="1"/>
  <c r="O60" i="1"/>
  <c r="O61" i="1"/>
  <c r="O62" i="1"/>
  <c r="O63" i="1"/>
  <c r="O64" i="1"/>
  <c r="O65" i="1"/>
  <c r="O66" i="1"/>
  <c r="O67" i="1"/>
  <c r="O68" i="1"/>
  <c r="O31" i="1"/>
  <c r="R22" i="1"/>
  <c r="K460" i="2" l="1"/>
  <c r="K459" i="2" s="1"/>
  <c r="M459" i="2"/>
  <c r="L459" i="2"/>
  <c r="N459" i="2" l="1"/>
  <c r="L466" i="2" l="1"/>
  <c r="M466" i="2"/>
  <c r="L23" i="2"/>
  <c r="L14" i="2" s="1"/>
  <c r="M23" i="2"/>
  <c r="M14" i="2" s="1"/>
  <c r="M465" i="2" l="1"/>
  <c r="L465" i="2"/>
  <c r="M22" i="2"/>
  <c r="M12" i="2" s="1"/>
  <c r="M11" i="2" s="1"/>
  <c r="O23" i="2"/>
  <c r="L22" i="2"/>
  <c r="L12" i="2" s="1"/>
  <c r="L11" i="2" s="1"/>
  <c r="K422" i="2"/>
  <c r="O11" i="2" l="1"/>
  <c r="O14" i="2"/>
  <c r="O22" i="2"/>
  <c r="K193" i="2"/>
  <c r="K190" i="2"/>
  <c r="O12" i="2" l="1"/>
  <c r="N70" i="2" l="1"/>
  <c r="K475" i="2"/>
  <c r="N475" i="2" s="1"/>
  <c r="K39" i="2" l="1"/>
  <c r="O606" i="2"/>
  <c r="K606" i="2"/>
  <c r="N606" i="2" s="1"/>
  <c r="M605" i="2"/>
  <c r="L605" i="2"/>
  <c r="O597" i="2"/>
  <c r="M596" i="2"/>
  <c r="L596" i="2"/>
  <c r="O594" i="2"/>
  <c r="M593" i="2"/>
  <c r="L593" i="2"/>
  <c r="K597" i="2"/>
  <c r="N597" i="2" s="1"/>
  <c r="K594" i="2"/>
  <c r="K593" i="2" s="1"/>
  <c r="N39" i="2" l="1"/>
  <c r="L592" i="2"/>
  <c r="M592" i="2"/>
  <c r="O605" i="2"/>
  <c r="K605" i="2"/>
  <c r="N605" i="2" s="1"/>
  <c r="O596" i="2"/>
  <c r="O593" i="2"/>
  <c r="K596" i="2"/>
  <c r="N596" i="2" s="1"/>
  <c r="N594" i="2"/>
  <c r="N593" i="2"/>
  <c r="O533" i="2"/>
  <c r="M532" i="2"/>
  <c r="M519" i="2" s="1"/>
  <c r="L532" i="2"/>
  <c r="L519" i="2" s="1"/>
  <c r="K533" i="2"/>
  <c r="K532" i="2" s="1"/>
  <c r="K519" i="2" s="1"/>
  <c r="O435" i="2"/>
  <c r="M434" i="2"/>
  <c r="L434" i="2"/>
  <c r="K435" i="2"/>
  <c r="K434" i="2" s="1"/>
  <c r="O331" i="2"/>
  <c r="M330" i="2"/>
  <c r="L330" i="2"/>
  <c r="K331" i="2"/>
  <c r="K330" i="2" s="1"/>
  <c r="M326" i="2" l="1"/>
  <c r="L326" i="2"/>
  <c r="O592" i="2"/>
  <c r="K592" i="2"/>
  <c r="N592" i="2" s="1"/>
  <c r="O532" i="2"/>
  <c r="N434" i="2"/>
  <c r="N532" i="2"/>
  <c r="N533" i="2"/>
  <c r="O434" i="2"/>
  <c r="N435" i="2"/>
  <c r="O330" i="2"/>
  <c r="N331" i="2"/>
  <c r="N330" i="2"/>
  <c r="O519" i="2" l="1"/>
  <c r="N519" i="2"/>
  <c r="K312" i="2"/>
  <c r="N312" i="2" s="1"/>
  <c r="M311" i="2"/>
  <c r="M310" i="2" s="1"/>
  <c r="L311" i="2"/>
  <c r="L259" i="2"/>
  <c r="K260" i="2"/>
  <c r="M259" i="2"/>
  <c r="K259" i="2" l="1"/>
  <c r="N259" i="2" s="1"/>
  <c r="N260" i="2"/>
  <c r="L310" i="2"/>
  <c r="K311" i="2"/>
  <c r="K310" i="2" s="1"/>
  <c r="K287" i="2"/>
  <c r="M286" i="2"/>
  <c r="L286" i="2"/>
  <c r="K272" i="2"/>
  <c r="N272" i="2" s="1"/>
  <c r="M271" i="2"/>
  <c r="L271" i="2"/>
  <c r="K221" i="2"/>
  <c r="N221" i="2" s="1"/>
  <c r="M220" i="2"/>
  <c r="L220" i="2"/>
  <c r="K218" i="2"/>
  <c r="M217" i="2"/>
  <c r="L217" i="2"/>
  <c r="M265" i="2"/>
  <c r="L265" i="2"/>
  <c r="N310" i="2" l="1"/>
  <c r="O286" i="2"/>
  <c r="O271" i="2"/>
  <c r="N311" i="2"/>
  <c r="K286" i="2"/>
  <c r="K271" i="2"/>
  <c r="N271" i="2" s="1"/>
  <c r="K217" i="2"/>
  <c r="K220" i="2"/>
  <c r="N220" i="2" s="1"/>
  <c r="K265" i="2"/>
  <c r="K211" i="2"/>
  <c r="N211" i="2" s="1"/>
  <c r="M210" i="2"/>
  <c r="L210" i="2"/>
  <c r="K177" i="2"/>
  <c r="K210" i="2" l="1"/>
  <c r="K157" i="2"/>
  <c r="N157" i="2" s="1"/>
  <c r="K138" i="2"/>
  <c r="N138" i="2" s="1"/>
  <c r="M137" i="2"/>
  <c r="L137" i="2"/>
  <c r="O137" i="2" l="1"/>
  <c r="N210" i="2"/>
  <c r="K137" i="2"/>
  <c r="N137" i="2" s="1"/>
  <c r="K471" i="2"/>
  <c r="N471" i="2" s="1"/>
  <c r="N60" i="2"/>
  <c r="O603" i="2"/>
  <c r="K603" i="2"/>
  <c r="K602" i="2" s="1"/>
  <c r="K600" i="2" s="1"/>
  <c r="M602" i="2"/>
  <c r="M600" i="2" s="1"/>
  <c r="L602" i="2"/>
  <c r="L600" i="2" s="1"/>
  <c r="O590" i="2"/>
  <c r="K590" i="2"/>
  <c r="O576" i="2"/>
  <c r="K576" i="2"/>
  <c r="N576" i="2" s="1"/>
  <c r="O572" i="2"/>
  <c r="K572" i="2"/>
  <c r="N572" i="2" s="1"/>
  <c r="M571" i="2"/>
  <c r="L571" i="2"/>
  <c r="O569" i="2"/>
  <c r="K569" i="2"/>
  <c r="N569" i="2" s="1"/>
  <c r="M568" i="2"/>
  <c r="L568" i="2"/>
  <c r="O566" i="2"/>
  <c r="K566" i="2"/>
  <c r="N566" i="2" s="1"/>
  <c r="M565" i="2"/>
  <c r="L565" i="2"/>
  <c r="O563" i="2"/>
  <c r="K563" i="2"/>
  <c r="N563" i="2" s="1"/>
  <c r="M562" i="2"/>
  <c r="L562" i="2"/>
  <c r="O560" i="2"/>
  <c r="K560" i="2"/>
  <c r="N560" i="2" s="1"/>
  <c r="M559" i="2"/>
  <c r="L559" i="2"/>
  <c r="O557" i="2"/>
  <c r="K557" i="2"/>
  <c r="M556" i="2"/>
  <c r="L556" i="2"/>
  <c r="O554" i="2"/>
  <c r="K554" i="2"/>
  <c r="M553" i="2"/>
  <c r="L553" i="2"/>
  <c r="O551" i="2"/>
  <c r="K551" i="2"/>
  <c r="M550" i="2"/>
  <c r="L550" i="2"/>
  <c r="O548" i="2"/>
  <c r="K548" i="2"/>
  <c r="K547" i="2" s="1"/>
  <c r="M547" i="2"/>
  <c r="L547" i="2"/>
  <c r="O545" i="2"/>
  <c r="K545" i="2"/>
  <c r="M544" i="2"/>
  <c r="L544" i="2"/>
  <c r="O530" i="2"/>
  <c r="K530" i="2"/>
  <c r="K529" i="2" s="1"/>
  <c r="M529" i="2"/>
  <c r="L529" i="2"/>
  <c r="O526" i="2"/>
  <c r="M525" i="2"/>
  <c r="L525" i="2"/>
  <c r="K522" i="2"/>
  <c r="O515" i="2"/>
  <c r="K515" i="2"/>
  <c r="K514" i="2" s="1"/>
  <c r="M514" i="2"/>
  <c r="L514" i="2"/>
  <c r="O509" i="2"/>
  <c r="K509" i="2"/>
  <c r="N509" i="2" s="1"/>
  <c r="M508" i="2"/>
  <c r="M507" i="2" s="1"/>
  <c r="L508" i="2"/>
  <c r="L507" i="2" s="1"/>
  <c r="O505" i="2"/>
  <c r="K505" i="2"/>
  <c r="K504" i="2" s="1"/>
  <c r="M504" i="2"/>
  <c r="L504" i="2"/>
  <c r="O502" i="2"/>
  <c r="K502" i="2"/>
  <c r="K501" i="2" s="1"/>
  <c r="M501" i="2"/>
  <c r="L501" i="2"/>
  <c r="O499" i="2"/>
  <c r="K499" i="2"/>
  <c r="M498" i="2"/>
  <c r="L498" i="2"/>
  <c r="O496" i="2"/>
  <c r="K496" i="2"/>
  <c r="K495" i="2" s="1"/>
  <c r="K464" i="2" s="1"/>
  <c r="M495" i="2"/>
  <c r="M464" i="2" s="1"/>
  <c r="L495" i="2"/>
  <c r="L464" i="2" s="1"/>
  <c r="O493" i="2"/>
  <c r="K493" i="2"/>
  <c r="K492" i="2" s="1"/>
  <c r="M492" i="2"/>
  <c r="L492" i="2"/>
  <c r="O490" i="2"/>
  <c r="K490" i="2"/>
  <c r="M489" i="2"/>
  <c r="L489" i="2"/>
  <c r="O487" i="2"/>
  <c r="K487" i="2"/>
  <c r="K486" i="2" s="1"/>
  <c r="M486" i="2"/>
  <c r="M463" i="2" s="1"/>
  <c r="L486" i="2"/>
  <c r="L463" i="2" s="1"/>
  <c r="K480" i="2"/>
  <c r="N480" i="2" s="1"/>
  <c r="O467" i="2"/>
  <c r="K467" i="2"/>
  <c r="K466" i="2" s="1"/>
  <c r="K440" i="2"/>
  <c r="K437" i="2" s="1"/>
  <c r="M437" i="2"/>
  <c r="L437" i="2"/>
  <c r="O452" i="2"/>
  <c r="N452" i="2"/>
  <c r="M451" i="2"/>
  <c r="L451" i="2"/>
  <c r="O432" i="2"/>
  <c r="K432" i="2"/>
  <c r="N432" i="2" s="1"/>
  <c r="M431" i="2"/>
  <c r="M419" i="2" s="1"/>
  <c r="L431" i="2"/>
  <c r="O425" i="2"/>
  <c r="K425" i="2"/>
  <c r="O422" i="2"/>
  <c r="N422" i="2"/>
  <c r="O416" i="2"/>
  <c r="K416" i="2"/>
  <c r="N416" i="2" s="1"/>
  <c r="M415" i="2"/>
  <c r="L415" i="2"/>
  <c r="O413" i="2"/>
  <c r="K413" i="2"/>
  <c r="N413" i="2" s="1"/>
  <c r="M412" i="2"/>
  <c r="L412" i="2"/>
  <c r="O410" i="2"/>
  <c r="K410" i="2"/>
  <c r="N410" i="2" s="1"/>
  <c r="M409" i="2"/>
  <c r="L409" i="2"/>
  <c r="O407" i="2"/>
  <c r="K407" i="2"/>
  <c r="N407" i="2" s="1"/>
  <c r="M406" i="2"/>
  <c r="L406" i="2"/>
  <c r="L402" i="2" s="1"/>
  <c r="O404" i="2"/>
  <c r="K404" i="2"/>
  <c r="N404" i="2" s="1"/>
  <c r="M387" i="2"/>
  <c r="L387" i="2"/>
  <c r="O384" i="2"/>
  <c r="K384" i="2"/>
  <c r="K383" i="2" s="1"/>
  <c r="M383" i="2"/>
  <c r="L383" i="2"/>
  <c r="O377" i="2"/>
  <c r="K377" i="2"/>
  <c r="N377" i="2" s="1"/>
  <c r="O375" i="2"/>
  <c r="K375" i="2"/>
  <c r="M374" i="2"/>
  <c r="L374" i="2"/>
  <c r="O372" i="2"/>
  <c r="K372" i="2"/>
  <c r="M371" i="2"/>
  <c r="L371" i="2"/>
  <c r="O369" i="2"/>
  <c r="K369" i="2"/>
  <c r="K368" i="2" s="1"/>
  <c r="M368" i="2"/>
  <c r="L368" i="2"/>
  <c r="O366" i="2"/>
  <c r="K366" i="2"/>
  <c r="K365" i="2" s="1"/>
  <c r="M365" i="2"/>
  <c r="L365" i="2"/>
  <c r="O363" i="2"/>
  <c r="K363" i="2"/>
  <c r="N363" i="2" s="1"/>
  <c r="O361" i="2"/>
  <c r="K361" i="2"/>
  <c r="N361" i="2" s="1"/>
  <c r="M360" i="2"/>
  <c r="L360" i="2"/>
  <c r="O358" i="2"/>
  <c r="K358" i="2"/>
  <c r="N358" i="2" s="1"/>
  <c r="O351" i="2"/>
  <c r="K351" i="2"/>
  <c r="N351" i="2" s="1"/>
  <c r="M350" i="2"/>
  <c r="L350" i="2"/>
  <c r="O348" i="2"/>
  <c r="K348" i="2"/>
  <c r="N348" i="2" s="1"/>
  <c r="M347" i="2"/>
  <c r="L347" i="2"/>
  <c r="O345" i="2"/>
  <c r="K345" i="2"/>
  <c r="N345" i="2" s="1"/>
  <c r="M344" i="2"/>
  <c r="M340" i="2" s="1"/>
  <c r="L344" i="2"/>
  <c r="O338" i="2"/>
  <c r="K338" i="2"/>
  <c r="M337" i="2"/>
  <c r="L337" i="2"/>
  <c r="O335" i="2"/>
  <c r="K335" i="2"/>
  <c r="N335" i="2" s="1"/>
  <c r="M334" i="2"/>
  <c r="M325" i="2" s="1"/>
  <c r="L334" i="2"/>
  <c r="L325" i="2" s="1"/>
  <c r="O328" i="2"/>
  <c r="K328" i="2"/>
  <c r="K327" i="2" s="1"/>
  <c r="K326" i="2" s="1"/>
  <c r="K308" i="2"/>
  <c r="N308" i="2" s="1"/>
  <c r="K304" i="2"/>
  <c r="M303" i="2"/>
  <c r="L303" i="2"/>
  <c r="L299" i="2" s="1"/>
  <c r="O301" i="2"/>
  <c r="K301" i="2"/>
  <c r="K300" i="2" s="1"/>
  <c r="K297" i="2"/>
  <c r="K296" i="2" s="1"/>
  <c r="M296" i="2"/>
  <c r="L296" i="2"/>
  <c r="N296" i="2" s="1"/>
  <c r="O294" i="2"/>
  <c r="K294" i="2"/>
  <c r="N294" i="2" s="1"/>
  <c r="M293" i="2"/>
  <c r="L293" i="2"/>
  <c r="O291" i="2"/>
  <c r="K291" i="2"/>
  <c r="K290" i="2" s="1"/>
  <c r="K263" i="2"/>
  <c r="N263" i="2" s="1"/>
  <c r="M262" i="2"/>
  <c r="M172" i="2" s="1"/>
  <c r="L262" i="2"/>
  <c r="L172" i="2" s="1"/>
  <c r="K257" i="2"/>
  <c r="N257" i="2" s="1"/>
  <c r="O250" i="2"/>
  <c r="K250" i="2"/>
  <c r="K249" i="2" s="1"/>
  <c r="K248" i="2" s="1"/>
  <c r="O243" i="2"/>
  <c r="K243" i="2"/>
  <c r="M242" i="2"/>
  <c r="L242" i="2"/>
  <c r="K240" i="2"/>
  <c r="N240" i="2" s="1"/>
  <c r="M239" i="2"/>
  <c r="L239" i="2"/>
  <c r="O237" i="2"/>
  <c r="K237" i="2"/>
  <c r="N237" i="2" s="1"/>
  <c r="O233" i="2"/>
  <c r="K233" i="2"/>
  <c r="K232" i="2" s="1"/>
  <c r="M232" i="2"/>
  <c r="L232" i="2"/>
  <c r="O230" i="2"/>
  <c r="K230" i="2"/>
  <c r="K229" i="2" s="1"/>
  <c r="K216" i="2" s="1"/>
  <c r="M229" i="2"/>
  <c r="M216" i="2" s="1"/>
  <c r="L229" i="2"/>
  <c r="L216" i="2" s="1"/>
  <c r="O208" i="2"/>
  <c r="K208" i="2"/>
  <c r="N208" i="2" s="1"/>
  <c r="M207" i="2"/>
  <c r="L207" i="2"/>
  <c r="K269" i="2"/>
  <c r="N269" i="2" s="1"/>
  <c r="M268" i="2"/>
  <c r="L268" i="2"/>
  <c r="O202" i="2"/>
  <c r="K202" i="2"/>
  <c r="M201" i="2"/>
  <c r="L201" i="2"/>
  <c r="O199" i="2"/>
  <c r="K199" i="2"/>
  <c r="M198" i="2"/>
  <c r="L198" i="2"/>
  <c r="O196" i="2"/>
  <c r="K196" i="2"/>
  <c r="N196" i="2" s="1"/>
  <c r="M195" i="2"/>
  <c r="L195" i="2"/>
  <c r="O193" i="2"/>
  <c r="N193" i="2"/>
  <c r="M192" i="2"/>
  <c r="L192" i="2"/>
  <c r="O190" i="2"/>
  <c r="M189" i="2"/>
  <c r="L189" i="2"/>
  <c r="O187" i="2"/>
  <c r="K187" i="2"/>
  <c r="M186" i="2"/>
  <c r="L186" i="2"/>
  <c r="K184" i="2"/>
  <c r="M183" i="2"/>
  <c r="L183" i="2"/>
  <c r="O181" i="2"/>
  <c r="K181" i="2"/>
  <c r="K180" i="2" s="1"/>
  <c r="O177" i="2"/>
  <c r="K176" i="2"/>
  <c r="K166" i="2"/>
  <c r="K163" i="2"/>
  <c r="N163" i="2" s="1"/>
  <c r="M162" i="2"/>
  <c r="L162" i="2"/>
  <c r="K160" i="2"/>
  <c r="N160" i="2" s="1"/>
  <c r="M159" i="2"/>
  <c r="L159" i="2"/>
  <c r="K154" i="2"/>
  <c r="N154" i="2" s="1"/>
  <c r="K141" i="2"/>
  <c r="N141" i="2" s="1"/>
  <c r="M140" i="2"/>
  <c r="L140" i="2"/>
  <c r="K144" i="2"/>
  <c r="N144" i="2" s="1"/>
  <c r="M143" i="2"/>
  <c r="L143" i="2"/>
  <c r="K147" i="2"/>
  <c r="M146" i="2"/>
  <c r="L146" i="2"/>
  <c r="K135" i="2"/>
  <c r="K131" i="2"/>
  <c r="N131" i="2" s="1"/>
  <c r="M130" i="2"/>
  <c r="L130" i="2"/>
  <c r="K128" i="2"/>
  <c r="N128" i="2" s="1"/>
  <c r="M127" i="2"/>
  <c r="L127" i="2"/>
  <c r="K125" i="2"/>
  <c r="N125" i="2" s="1"/>
  <c r="M124" i="2"/>
  <c r="L124" i="2"/>
  <c r="K122" i="2"/>
  <c r="N122" i="2" s="1"/>
  <c r="N118" i="2"/>
  <c r="M117" i="2"/>
  <c r="L117" i="2"/>
  <c r="K115" i="2"/>
  <c r="N115" i="2" s="1"/>
  <c r="M114" i="2"/>
  <c r="L114" i="2"/>
  <c r="K112" i="2"/>
  <c r="N112" i="2" s="1"/>
  <c r="M111" i="2"/>
  <c r="L111" i="2"/>
  <c r="K109" i="2"/>
  <c r="N109" i="2" s="1"/>
  <c r="M108" i="2"/>
  <c r="L108" i="2"/>
  <c r="K106" i="2"/>
  <c r="N106" i="2" s="1"/>
  <c r="M105" i="2"/>
  <c r="L105" i="2"/>
  <c r="K103" i="2"/>
  <c r="N103" i="2" s="1"/>
  <c r="M102" i="2"/>
  <c r="L102" i="2"/>
  <c r="K100" i="2"/>
  <c r="N100" i="2" s="1"/>
  <c r="M99" i="2"/>
  <c r="L99" i="2"/>
  <c r="K97" i="2"/>
  <c r="N97" i="2" s="1"/>
  <c r="M96" i="2"/>
  <c r="L96" i="2"/>
  <c r="K94" i="2"/>
  <c r="N94" i="2" s="1"/>
  <c r="K91" i="2"/>
  <c r="N91" i="2" s="1"/>
  <c r="K81" i="2"/>
  <c r="K53" i="2"/>
  <c r="N53" i="2" s="1"/>
  <c r="K50" i="2"/>
  <c r="N50" i="2" s="1"/>
  <c r="K47" i="2"/>
  <c r="N47" i="2" s="1"/>
  <c r="K27" i="2"/>
  <c r="N27" i="2" s="1"/>
  <c r="K24" i="2"/>
  <c r="N24" i="2" s="1"/>
  <c r="K20" i="2"/>
  <c r="N20" i="2" s="1"/>
  <c r="K17" i="2"/>
  <c r="N17" i="2" s="1"/>
  <c r="L340" i="2" l="1"/>
  <c r="M86" i="2"/>
  <c r="L518" i="2"/>
  <c r="L618" i="2" s="1"/>
  <c r="M513" i="2"/>
  <c r="M511" i="2" s="1"/>
  <c r="M512" i="2"/>
  <c r="M622" i="2" s="1"/>
  <c r="O293" i="2"/>
  <c r="O296" i="2"/>
  <c r="L354" i="2"/>
  <c r="L356" i="2"/>
  <c r="L430" i="2"/>
  <c r="L418" i="2" s="1"/>
  <c r="L419" i="2"/>
  <c r="M518" i="2"/>
  <c r="M618" i="2" s="1"/>
  <c r="M356" i="2"/>
  <c r="M354" i="2"/>
  <c r="M355" i="2"/>
  <c r="M541" i="2"/>
  <c r="M625" i="2" s="1"/>
  <c r="M543" i="2"/>
  <c r="M540" i="2" s="1"/>
  <c r="L88" i="2"/>
  <c r="L89" i="2"/>
  <c r="L87" i="2"/>
  <c r="M88" i="2"/>
  <c r="M89" i="2"/>
  <c r="M87" i="2"/>
  <c r="M620" i="2" s="1"/>
  <c r="L86" i="2"/>
  <c r="L513" i="2"/>
  <c r="L511" i="2" s="1"/>
  <c r="L512" i="2"/>
  <c r="L622" i="2" s="1"/>
  <c r="L541" i="2"/>
  <c r="L625" i="2" s="1"/>
  <c r="L543" i="2"/>
  <c r="L540" i="2" s="1"/>
  <c r="M174" i="2"/>
  <c r="L174" i="2"/>
  <c r="L173" i="2"/>
  <c r="M173" i="2"/>
  <c r="M382" i="2"/>
  <c r="L386" i="2"/>
  <c r="L355" i="2"/>
  <c r="L255" i="2"/>
  <c r="M255" i="2"/>
  <c r="L382" i="2"/>
  <c r="L179" i="2"/>
  <c r="M179" i="2"/>
  <c r="K513" i="2"/>
  <c r="K511" i="2" s="1"/>
  <c r="K512" i="2"/>
  <c r="K622" i="2" s="1"/>
  <c r="K601" i="2"/>
  <c r="K599" i="2" s="1"/>
  <c r="L601" i="2"/>
  <c r="L599" i="2" s="1"/>
  <c r="M601" i="2"/>
  <c r="M599" i="2" s="1"/>
  <c r="M524" i="2"/>
  <c r="M517" i="2" s="1"/>
  <c r="L524" i="2"/>
  <c r="L517" i="2" s="1"/>
  <c r="N425" i="2"/>
  <c r="K424" i="2"/>
  <c r="N424" i="2" s="1"/>
  <c r="M402" i="2"/>
  <c r="L289" i="2"/>
  <c r="K175" i="2"/>
  <c r="N166" i="2"/>
  <c r="K165" i="2"/>
  <c r="N165" i="2" s="1"/>
  <c r="L152" i="2"/>
  <c r="M152" i="2"/>
  <c r="O146" i="2"/>
  <c r="O216" i="2"/>
  <c r="L133" i="2"/>
  <c r="M133" i="2"/>
  <c r="M430" i="2"/>
  <c r="M418" i="2" s="1"/>
  <c r="O143" i="2"/>
  <c r="O268" i="2"/>
  <c r="O464" i="2"/>
  <c r="N388" i="2"/>
  <c r="K387" i="2"/>
  <c r="K382" i="2" s="1"/>
  <c r="K293" i="2"/>
  <c r="K289" i="2" s="1"/>
  <c r="N464" i="2"/>
  <c r="M289" i="2"/>
  <c r="L235" i="2"/>
  <c r="M235" i="2"/>
  <c r="O130" i="2"/>
  <c r="O105" i="2"/>
  <c r="O102" i="2"/>
  <c r="O114" i="2"/>
  <c r="O111" i="2"/>
  <c r="K80" i="2"/>
  <c r="N80" i="2" s="1"/>
  <c r="N81" i="2"/>
  <c r="O96" i="2"/>
  <c r="O108" i="2"/>
  <c r="L120" i="2"/>
  <c r="O127" i="2"/>
  <c r="K146" i="2"/>
  <c r="N146" i="2" s="1"/>
  <c r="N147" i="2"/>
  <c r="O162" i="2"/>
  <c r="O117" i="2"/>
  <c r="M120" i="2"/>
  <c r="O124" i="2"/>
  <c r="K134" i="2"/>
  <c r="N135" i="2"/>
  <c r="O140" i="2"/>
  <c r="O159" i="2"/>
  <c r="O303" i="2"/>
  <c r="M299" i="2"/>
  <c r="L485" i="2"/>
  <c r="L462" i="2" s="1"/>
  <c r="M333" i="2"/>
  <c r="M323" i="2" s="1"/>
  <c r="L333" i="2"/>
  <c r="L323" i="2" s="1"/>
  <c r="M485" i="2"/>
  <c r="M462" i="2" s="1"/>
  <c r="O99" i="2"/>
  <c r="O256" i="2"/>
  <c r="M386" i="2"/>
  <c r="O387" i="2"/>
  <c r="L624" i="2"/>
  <c r="M624" i="2"/>
  <c r="K153" i="2"/>
  <c r="N522" i="2"/>
  <c r="K521" i="2"/>
  <c r="K470" i="2"/>
  <c r="N470" i="2" s="1"/>
  <c r="K201" i="2"/>
  <c r="O350" i="2"/>
  <c r="K140" i="2"/>
  <c r="N140" i="2" s="1"/>
  <c r="K357" i="2"/>
  <c r="O371" i="2"/>
  <c r="K406" i="2"/>
  <c r="N406" i="2" s="1"/>
  <c r="O242" i="2"/>
  <c r="O357" i="2"/>
  <c r="K431" i="2"/>
  <c r="K268" i="2"/>
  <c r="O201" i="2"/>
  <c r="K46" i="2"/>
  <c r="K183" i="2"/>
  <c r="O207" i="2"/>
  <c r="K23" i="2"/>
  <c r="N23" i="2" s="1"/>
  <c r="K49" i="2"/>
  <c r="O183" i="2"/>
  <c r="K186" i="2"/>
  <c r="O334" i="2"/>
  <c r="O421" i="2"/>
  <c r="K99" i="2"/>
  <c r="N99" i="2" s="1"/>
  <c r="K16" i="2"/>
  <c r="K96" i="2"/>
  <c r="N96" i="2" s="1"/>
  <c r="N176" i="2"/>
  <c r="O186" i="2"/>
  <c r="O195" i="2"/>
  <c r="K303" i="2"/>
  <c r="K299" i="2" s="1"/>
  <c r="K374" i="2"/>
  <c r="N501" i="2"/>
  <c r="N504" i="2"/>
  <c r="K52" i="2"/>
  <c r="N52" i="2" s="1"/>
  <c r="K415" i="2"/>
  <c r="O451" i="2"/>
  <c r="O495" i="2"/>
  <c r="K19" i="2"/>
  <c r="N19" i="2" s="1"/>
  <c r="K159" i="2"/>
  <c r="N159" i="2" s="1"/>
  <c r="O189" i="2"/>
  <c r="O192" i="2"/>
  <c r="K236" i="2"/>
  <c r="K242" i="2"/>
  <c r="K350" i="2"/>
  <c r="N384" i="2"/>
  <c r="O406" i="2"/>
  <c r="K409" i="2"/>
  <c r="N409" i="2" s="1"/>
  <c r="N495" i="2"/>
  <c r="N548" i="2"/>
  <c r="K108" i="2"/>
  <c r="K344" i="2"/>
  <c r="O412" i="2"/>
  <c r="K26" i="2"/>
  <c r="N26" i="2" s="1"/>
  <c r="K121" i="2"/>
  <c r="O198" i="2"/>
  <c r="O232" i="2"/>
  <c r="O236" i="2"/>
  <c r="K334" i="2"/>
  <c r="O344" i="2"/>
  <c r="N365" i="2"/>
  <c r="K403" i="2"/>
  <c r="K412" i="2"/>
  <c r="N412" i="2" s="1"/>
  <c r="O415" i="2"/>
  <c r="K421" i="2"/>
  <c r="K451" i="2"/>
  <c r="N451" i="2" s="1"/>
  <c r="N505" i="2"/>
  <c r="K508" i="2"/>
  <c r="K507" i="2" s="1"/>
  <c r="O525" i="2"/>
  <c r="K130" i="2"/>
  <c r="N130" i="2" s="1"/>
  <c r="K117" i="2"/>
  <c r="N117" i="2" s="1"/>
  <c r="K111" i="2"/>
  <c r="N111" i="2" s="1"/>
  <c r="K105" i="2"/>
  <c r="N105" i="2" s="1"/>
  <c r="K93" i="2"/>
  <c r="N93" i="2" s="1"/>
  <c r="N603" i="2"/>
  <c r="O568" i="2"/>
  <c r="O571" i="2"/>
  <c r="K575" i="2"/>
  <c r="O544" i="2"/>
  <c r="O553" i="2"/>
  <c r="O559" i="2"/>
  <c r="O562" i="2"/>
  <c r="O565" i="2"/>
  <c r="O508" i="2"/>
  <c r="N530" i="2"/>
  <c r="N486" i="2"/>
  <c r="N492" i="2"/>
  <c r="O486" i="2"/>
  <c r="O501" i="2"/>
  <c r="O492" i="2"/>
  <c r="O469" i="2"/>
  <c r="O470" i="2"/>
  <c r="O409" i="2"/>
  <c r="N366" i="2"/>
  <c r="K239" i="2"/>
  <c r="K207" i="2"/>
  <c r="K198" i="2"/>
  <c r="K195" i="2"/>
  <c r="N195" i="2" s="1"/>
  <c r="K189" i="2"/>
  <c r="N177" i="2"/>
  <c r="K192" i="2"/>
  <c r="N192" i="2" s="1"/>
  <c r="O180" i="2"/>
  <c r="K162" i="2"/>
  <c r="N162" i="2" s="1"/>
  <c r="K143" i="2"/>
  <c r="N143" i="2" s="1"/>
  <c r="K124" i="2"/>
  <c r="N124" i="2" s="1"/>
  <c r="K127" i="2"/>
  <c r="N127" i="2" s="1"/>
  <c r="K90" i="2"/>
  <c r="K102" i="2"/>
  <c r="N102" i="2" s="1"/>
  <c r="K114" i="2"/>
  <c r="N114" i="2" s="1"/>
  <c r="O176" i="2"/>
  <c r="N249" i="2"/>
  <c r="O360" i="2"/>
  <c r="K589" i="2"/>
  <c r="K588" i="2" s="1"/>
  <c r="N590" i="2"/>
  <c r="N230" i="2"/>
  <c r="K262" i="2"/>
  <c r="K172" i="2" s="1"/>
  <c r="O290" i="2"/>
  <c r="N297" i="2"/>
  <c r="K347" i="2"/>
  <c r="N347" i="2" s="1"/>
  <c r="O374" i="2"/>
  <c r="N290" i="2"/>
  <c r="O327" i="2"/>
  <c r="N529" i="2"/>
  <c r="N181" i="2"/>
  <c r="O249" i="2"/>
  <c r="K256" i="2"/>
  <c r="N180" i="2"/>
  <c r="N229" i="2"/>
  <c r="K307" i="2"/>
  <c r="N328" i="2"/>
  <c r="K337" i="2"/>
  <c r="N337" i="2" s="1"/>
  <c r="N338" i="2"/>
  <c r="O347" i="2"/>
  <c r="N369" i="2"/>
  <c r="K371" i="2"/>
  <c r="N372" i="2"/>
  <c r="K498" i="2"/>
  <c r="N498" i="2" s="1"/>
  <c r="N499" i="2"/>
  <c r="N515" i="2"/>
  <c r="O229" i="2"/>
  <c r="N250" i="2"/>
  <c r="N291" i="2"/>
  <c r="O300" i="2"/>
  <c r="K324" i="2"/>
  <c r="N327" i="2"/>
  <c r="K360" i="2"/>
  <c r="N360" i="2" s="1"/>
  <c r="N383" i="2"/>
  <c r="O403" i="2"/>
  <c r="O431" i="2"/>
  <c r="N467" i="2"/>
  <c r="K489" i="2"/>
  <c r="N490" i="2"/>
  <c r="N547" i="2"/>
  <c r="N551" i="2"/>
  <c r="K550" i="2"/>
  <c r="N550" i="2" s="1"/>
  <c r="O556" i="2"/>
  <c r="O365" i="2"/>
  <c r="N368" i="2"/>
  <c r="O383" i="2"/>
  <c r="O465" i="2"/>
  <c r="N466" i="2"/>
  <c r="N514" i="2"/>
  <c r="O529" i="2"/>
  <c r="O547" i="2"/>
  <c r="O602" i="2"/>
  <c r="O337" i="2"/>
  <c r="O368" i="2"/>
  <c r="N375" i="2"/>
  <c r="O466" i="2"/>
  <c r="K525" i="2"/>
  <c r="K524" i="2" s="1"/>
  <c r="N526" i="2"/>
  <c r="K544" i="2"/>
  <c r="N545" i="2"/>
  <c r="O489" i="2"/>
  <c r="O498" i="2"/>
  <c r="O504" i="2"/>
  <c r="O514" i="2"/>
  <c r="N554" i="2"/>
  <c r="K553" i="2"/>
  <c r="N553" i="2" s="1"/>
  <c r="O575" i="2"/>
  <c r="N487" i="2"/>
  <c r="N493" i="2"/>
  <c r="N496" i="2"/>
  <c r="N502" i="2"/>
  <c r="O550" i="2"/>
  <c r="N557" i="2"/>
  <c r="K556" i="2"/>
  <c r="N556" i="2" s="1"/>
  <c r="O589" i="2"/>
  <c r="O588" i="2"/>
  <c r="K559" i="2"/>
  <c r="N559" i="2" s="1"/>
  <c r="K562" i="2"/>
  <c r="N562" i="2" s="1"/>
  <c r="K565" i="2"/>
  <c r="N565" i="2" s="1"/>
  <c r="K568" i="2"/>
  <c r="N568" i="2" s="1"/>
  <c r="K571" i="2"/>
  <c r="N571" i="2" s="1"/>
  <c r="N602" i="2"/>
  <c r="L353" i="2" l="1"/>
  <c r="L322" i="2" s="1"/>
  <c r="M353" i="2"/>
  <c r="M322" i="2" s="1"/>
  <c r="K133" i="2"/>
  <c r="M85" i="2"/>
  <c r="K355" i="2"/>
  <c r="N355" i="2" s="1"/>
  <c r="K356" i="2"/>
  <c r="O87" i="2"/>
  <c r="L85" i="2"/>
  <c r="N293" i="2"/>
  <c r="L171" i="2"/>
  <c r="M171" i="2"/>
  <c r="O386" i="2"/>
  <c r="N415" i="2"/>
  <c r="K174" i="2"/>
  <c r="K255" i="2"/>
  <c r="N255" i="2" s="1"/>
  <c r="K173" i="2"/>
  <c r="K179" i="2"/>
  <c r="K430" i="2"/>
  <c r="N430" i="2" s="1"/>
  <c r="K485" i="2"/>
  <c r="N485" i="2" s="1"/>
  <c r="K420" i="2"/>
  <c r="K419" i="2"/>
  <c r="K520" i="2"/>
  <c r="K517" i="2" s="1"/>
  <c r="K518" i="2"/>
  <c r="K618" i="2" s="1"/>
  <c r="K465" i="2"/>
  <c r="N465" i="2" s="1"/>
  <c r="K340" i="2"/>
  <c r="N340" i="2" s="1"/>
  <c r="K463" i="2"/>
  <c r="K624" i="2" s="1"/>
  <c r="K543" i="2"/>
  <c r="K541" i="2"/>
  <c r="K625" i="2" s="1"/>
  <c r="K306" i="2"/>
  <c r="N306" i="2" s="1"/>
  <c r="K333" i="2"/>
  <c r="K235" i="2"/>
  <c r="K354" i="2"/>
  <c r="N354" i="2" s="1"/>
  <c r="N403" i="2"/>
  <c r="K402" i="2"/>
  <c r="N402" i="2" s="1"/>
  <c r="N133" i="2"/>
  <c r="N46" i="2"/>
  <c r="K38" i="2"/>
  <c r="K35" i="2" s="1"/>
  <c r="N90" i="2"/>
  <c r="K89" i="2"/>
  <c r="N89" i="2" s="1"/>
  <c r="N121" i="2"/>
  <c r="K120" i="2"/>
  <c r="N120" i="2" s="1"/>
  <c r="K152" i="2"/>
  <c r="N152" i="2" s="1"/>
  <c r="N289" i="2"/>
  <c r="O418" i="2"/>
  <c r="N153" i="2"/>
  <c r="K86" i="2"/>
  <c r="N86" i="2" s="1"/>
  <c r="N16" i="2"/>
  <c r="K13" i="2"/>
  <c r="N108" i="2"/>
  <c r="K87" i="2"/>
  <c r="K620" i="2" s="1"/>
  <c r="N268" i="2"/>
  <c r="O86" i="2"/>
  <c r="O120" i="2"/>
  <c r="O152" i="2"/>
  <c r="K325" i="2"/>
  <c r="N325" i="2" s="1"/>
  <c r="K37" i="2"/>
  <c r="N37" i="2" s="1"/>
  <c r="N49" i="2"/>
  <c r="O172" i="2"/>
  <c r="N134" i="2"/>
  <c r="L620" i="2"/>
  <c r="O620" i="2" s="1"/>
  <c r="O133" i="2"/>
  <c r="O89" i="2"/>
  <c r="O88" i="2"/>
  <c r="N58" i="2"/>
  <c r="N59" i="2"/>
  <c r="N239" i="2"/>
  <c r="O507" i="2"/>
  <c r="N507" i="2"/>
  <c r="K386" i="2"/>
  <c r="N386" i="2" s="1"/>
  <c r="N387" i="2"/>
  <c r="O255" i="2"/>
  <c r="N256" i="2"/>
  <c r="N578" i="2"/>
  <c r="N350" i="2"/>
  <c r="O599" i="2"/>
  <c r="N599" i="2"/>
  <c r="K36" i="2"/>
  <c r="N36" i="2" s="1"/>
  <c r="M621" i="2"/>
  <c r="L621" i="2"/>
  <c r="K88" i="2"/>
  <c r="M616" i="2"/>
  <c r="M623" i="2"/>
  <c r="L616" i="2"/>
  <c r="L619" i="2"/>
  <c r="M619" i="2"/>
  <c r="L623" i="2"/>
  <c r="N344" i="2"/>
  <c r="O333" i="2"/>
  <c r="O299" i="2"/>
  <c r="N207" i="2"/>
  <c r="N324" i="2"/>
  <c r="O324" i="2"/>
  <c r="N172" i="2"/>
  <c r="N374" i="2"/>
  <c r="K14" i="2"/>
  <c r="K22" i="2"/>
  <c r="N22" i="2" s="1"/>
  <c r="K15" i="2"/>
  <c r="N601" i="2"/>
  <c r="N542" i="2"/>
  <c r="K574" i="2"/>
  <c r="O574" i="2"/>
  <c r="N431" i="2"/>
  <c r="N421" i="2"/>
  <c r="N382" i="2"/>
  <c r="N357" i="2"/>
  <c r="N334" i="2"/>
  <c r="N248" i="2"/>
  <c r="N600" i="2"/>
  <c r="O419" i="2"/>
  <c r="N236" i="2"/>
  <c r="O248" i="2"/>
  <c r="N175" i="2"/>
  <c r="N262" i="2"/>
  <c r="O235" i="2"/>
  <c r="N508" i="2"/>
  <c r="O340" i="2"/>
  <c r="O402" i="2"/>
  <c r="N589" i="2"/>
  <c r="N521" i="2"/>
  <c r="N575" i="2"/>
  <c r="O356" i="2"/>
  <c r="N489" i="2"/>
  <c r="N216" i="2"/>
  <c r="O420" i="2"/>
  <c r="O524" i="2"/>
  <c r="O463" i="2"/>
  <c r="N371" i="2"/>
  <c r="O174" i="2"/>
  <c r="O179" i="2"/>
  <c r="O601" i="2"/>
  <c r="N588" i="2"/>
  <c r="O173" i="2"/>
  <c r="N57" i="2"/>
  <c r="O600" i="2"/>
  <c r="O354" i="2"/>
  <c r="N307" i="2"/>
  <c r="O485" i="2"/>
  <c r="N525" i="2"/>
  <c r="N513" i="2"/>
  <c r="O513" i="2"/>
  <c r="O430" i="2"/>
  <c r="N326" i="2"/>
  <c r="O512" i="2"/>
  <c r="O541" i="2"/>
  <c r="O325" i="2"/>
  <c r="O289" i="2"/>
  <c r="N544" i="2"/>
  <c r="O382" i="2"/>
  <c r="O543" i="2"/>
  <c r="N512" i="2"/>
  <c r="N622" i="2"/>
  <c r="K469" i="2"/>
  <c r="O518" i="2"/>
  <c r="O355" i="2"/>
  <c r="O175" i="2"/>
  <c r="O326" i="2"/>
  <c r="M84" i="2" l="1"/>
  <c r="L84" i="2"/>
  <c r="K171" i="2"/>
  <c r="N235" i="2"/>
  <c r="K462" i="2"/>
  <c r="N462" i="2" s="1"/>
  <c r="K85" i="2"/>
  <c r="K323" i="2"/>
  <c r="N323" i="2" s="1"/>
  <c r="K418" i="2"/>
  <c r="N420" i="2"/>
  <c r="K540" i="2"/>
  <c r="N14" i="2"/>
  <c r="K623" i="2"/>
  <c r="N623" i="2" s="1"/>
  <c r="N88" i="2"/>
  <c r="K621" i="2"/>
  <c r="N621" i="2" s="1"/>
  <c r="K616" i="2"/>
  <c r="N616" i="2" s="1"/>
  <c r="K353" i="2"/>
  <c r="K619" i="2"/>
  <c r="N619" i="2" s="1"/>
  <c r="N15" i="2"/>
  <c r="K12" i="2"/>
  <c r="K11" i="2" s="1"/>
  <c r="N11" i="2" s="1"/>
  <c r="N418" i="2"/>
  <c r="N87" i="2"/>
  <c r="O616" i="2"/>
  <c r="N13" i="2"/>
  <c r="N419" i="2"/>
  <c r="K55" i="2"/>
  <c r="N55" i="2" s="1"/>
  <c r="N463" i="2"/>
  <c r="M626" i="2"/>
  <c r="L626" i="2"/>
  <c r="O85" i="2"/>
  <c r="N35" i="2"/>
  <c r="N38" i="2"/>
  <c r="N179" i="2"/>
  <c r="O323" i="2"/>
  <c r="N620" i="2"/>
  <c r="N624" i="2"/>
  <c r="N174" i="2"/>
  <c r="N574" i="2"/>
  <c r="N520" i="2"/>
  <c r="O621" i="2"/>
  <c r="O171" i="2"/>
  <c r="O353" i="2"/>
  <c r="O540" i="2"/>
  <c r="N541" i="2"/>
  <c r="N625" i="2"/>
  <c r="N524" i="2"/>
  <c r="N518" i="2"/>
  <c r="O623" i="2"/>
  <c r="O619" i="2"/>
  <c r="N469" i="2"/>
  <c r="N517" i="2"/>
  <c r="O624" i="2"/>
  <c r="N173" i="2"/>
  <c r="O517" i="2"/>
  <c r="N543" i="2"/>
  <c r="O622" i="2"/>
  <c r="N511" i="2"/>
  <c r="O511" i="2"/>
  <c r="N333" i="2"/>
  <c r="N356" i="2"/>
  <c r="N618" i="2"/>
  <c r="O625" i="2"/>
  <c r="O462" i="2"/>
  <c r="O618" i="2"/>
  <c r="N626" i="2" l="1"/>
  <c r="O626" i="2"/>
  <c r="K626" i="2"/>
  <c r="K84" i="2"/>
  <c r="N84" i="2" s="1"/>
  <c r="K322" i="2"/>
  <c r="N322" i="2" s="1"/>
  <c r="N85" i="2"/>
  <c r="N12" i="2"/>
  <c r="O84" i="2"/>
  <c r="N56" i="2"/>
  <c r="O322" i="2"/>
  <c r="N540" i="2"/>
  <c r="N353" i="2"/>
  <c r="N171" i="2"/>
  <c r="O49" i="1" l="1"/>
  <c r="O117" i="1" l="1"/>
  <c r="J21" i="1" l="1"/>
  <c r="J18" i="1"/>
  <c r="O21" i="1" l="1"/>
  <c r="O131" i="1"/>
  <c r="R130" i="1"/>
  <c r="Q130" i="1"/>
  <c r="O130" i="1"/>
  <c r="N129" i="1"/>
  <c r="M129" i="1"/>
  <c r="L124" i="1"/>
  <c r="N124" i="1"/>
  <c r="M124" i="1"/>
  <c r="N121" i="1"/>
  <c r="M121" i="1"/>
  <c r="R117" i="1"/>
  <c r="O114" i="1"/>
  <c r="O113" i="1"/>
  <c r="R112" i="1"/>
  <c r="O112" i="1"/>
  <c r="R110" i="1"/>
  <c r="N109" i="1"/>
  <c r="M109" i="1"/>
  <c r="R104" i="1"/>
  <c r="Q104" i="1"/>
  <c r="R102" i="1"/>
  <c r="O102" i="1"/>
  <c r="R99" i="1"/>
  <c r="O99" i="1"/>
  <c r="R96" i="1"/>
  <c r="O96" i="1"/>
  <c r="R93" i="1"/>
  <c r="Q93" i="1"/>
  <c r="O93" i="1"/>
  <c r="P92" i="1"/>
  <c r="O92" i="1"/>
  <c r="P91" i="1"/>
  <c r="P90" i="1"/>
  <c r="O90" i="1"/>
  <c r="P89" i="1"/>
  <c r="O89" i="1"/>
  <c r="P88" i="1"/>
  <c r="O88" i="1"/>
  <c r="R87" i="1"/>
  <c r="O87" i="1"/>
  <c r="P86" i="1"/>
  <c r="O86" i="1"/>
  <c r="P85" i="1"/>
  <c r="O85" i="1"/>
  <c r="P84" i="1"/>
  <c r="O84" i="1"/>
  <c r="R83" i="1"/>
  <c r="O83" i="1"/>
  <c r="N82" i="1"/>
  <c r="M82" i="1"/>
  <c r="P80" i="1"/>
  <c r="R79" i="1"/>
  <c r="Q79" i="1"/>
  <c r="P78" i="1"/>
  <c r="R77" i="1"/>
  <c r="L77" i="1"/>
  <c r="L76" i="1" s="1"/>
  <c r="P76" i="1" s="1"/>
  <c r="N76" i="1"/>
  <c r="M76" i="1"/>
  <c r="R73" i="1"/>
  <c r="R70" i="1"/>
  <c r="O69" i="1"/>
  <c r="R64" i="1"/>
  <c r="O59" i="1"/>
  <c r="R58" i="1"/>
  <c r="O56" i="1"/>
  <c r="O55" i="1"/>
  <c r="O54" i="1"/>
  <c r="O53" i="1"/>
  <c r="R52" i="1"/>
  <c r="O52" i="1"/>
  <c r="P51" i="1"/>
  <c r="O51" i="1"/>
  <c r="O50" i="1"/>
  <c r="R48" i="1"/>
  <c r="R21" i="1"/>
  <c r="Q21" i="1"/>
  <c r="R20" i="1"/>
  <c r="Q20" i="1"/>
  <c r="P20" i="1"/>
  <c r="O20" i="1"/>
  <c r="R19" i="1"/>
  <c r="Q19" i="1"/>
  <c r="P19" i="1"/>
  <c r="O19" i="1"/>
  <c r="Q18" i="1"/>
  <c r="P18" i="1"/>
  <c r="O22" i="1"/>
  <c r="R17" i="1"/>
  <c r="P17" i="1"/>
  <c r="O17" i="1"/>
  <c r="O73" i="1" l="1"/>
  <c r="P73" i="1"/>
  <c r="Q110" i="1"/>
  <c r="P110" i="1"/>
  <c r="Q112" i="1"/>
  <c r="P112" i="1"/>
  <c r="Q99" i="1"/>
  <c r="P99" i="1"/>
  <c r="Q96" i="1"/>
  <c r="P96" i="1"/>
  <c r="O104" i="1"/>
  <c r="P104" i="1"/>
  <c r="P117" i="1"/>
  <c r="Q117" i="1"/>
  <c r="Q102" i="1"/>
  <c r="P102" i="1"/>
  <c r="Q87" i="1"/>
  <c r="Q58" i="1"/>
  <c r="Q52" i="1"/>
  <c r="P50" i="1"/>
  <c r="O110" i="1"/>
  <c r="Q83" i="1"/>
  <c r="R109" i="1"/>
  <c r="P49" i="1"/>
  <c r="P77" i="1"/>
  <c r="Q77" i="1"/>
  <c r="R76" i="1"/>
  <c r="Q73" i="1"/>
  <c r="Q70" i="1"/>
  <c r="P53" i="1"/>
  <c r="P21" i="1"/>
  <c r="R18" i="1"/>
  <c r="O18" i="1"/>
  <c r="O58" i="1"/>
  <c r="P79" i="1"/>
  <c r="P83" i="1"/>
  <c r="P87" i="1"/>
  <c r="P93" i="1"/>
  <c r="Q109" i="1" l="1"/>
  <c r="Q64" i="1"/>
  <c r="P52" i="1"/>
  <c r="Q76" i="1"/>
</calcChain>
</file>

<file path=xl/sharedStrings.xml><?xml version="1.0" encoding="utf-8"?>
<sst xmlns="http://schemas.openxmlformats.org/spreadsheetml/2006/main" count="2143" uniqueCount="645">
  <si>
    <t>Članak 1.</t>
  </si>
  <si>
    <t>I.  OPĆI DIO</t>
  </si>
  <si>
    <t>Ostvarenje</t>
  </si>
  <si>
    <t>Plan</t>
  </si>
  <si>
    <t>Projekcija</t>
  </si>
  <si>
    <t>Indeks</t>
  </si>
  <si>
    <t>2020.</t>
  </si>
  <si>
    <t>2021.</t>
  </si>
  <si>
    <t>2/1</t>
  </si>
  <si>
    <t>3/2</t>
  </si>
  <si>
    <t>4/3</t>
  </si>
  <si>
    <t>5/4</t>
  </si>
  <si>
    <t>A. RAČUN PRIHODA I RASHODA</t>
  </si>
  <si>
    <t>Prihodi poslovanja</t>
  </si>
  <si>
    <t>Prihodi od prodaje nefinancijske imovine</t>
  </si>
  <si>
    <t>UKUPNO</t>
  </si>
  <si>
    <t>Rashodi poslovanja</t>
  </si>
  <si>
    <t>Rashodi za nabavu nefinancijske imovine</t>
  </si>
  <si>
    <t>RAZLIKA -VIŠAK/MANJAK</t>
  </si>
  <si>
    <t>B. RAČUN ZADUŽIVANJA/FINANCIRANJA</t>
  </si>
  <si>
    <t>Primici od financijske imovine i zaduživanja</t>
  </si>
  <si>
    <t>Izdaci za financijsku imovinu i otplate zajmova</t>
  </si>
  <si>
    <t>NETO ZADUŽIVANJE/FINANCIRANJE</t>
  </si>
  <si>
    <t>C. RASPOLOŽIVA SREDSTVA IZ PRETHODNIH GODINA (VIŠAK/MANJAK PRIHODA I REZERVIRANJA)</t>
  </si>
  <si>
    <t>UKUPAN DONOS VIŠKA/MANJKA IZ PRETHODNE(IH) GODINE</t>
  </si>
  <si>
    <t xml:space="preserve"> VIŠAK/MANJAK + NETO ZADUŽIVANJA/FINANCIRANJA + RASPOLOŽIVA SREDSTVA IZ PRETHODNIH GODINA</t>
  </si>
  <si>
    <t>Članak 2.</t>
  </si>
  <si>
    <t xml:space="preserve">        Prihodi i rashodi po razredima, skupinama i podskupinama utvrđuju se u Računu prihoda i rashoda, a primici i izdaci po razredima, skupinama i podskupinama utvrđuju se u Računu zaduživanja/financiranja.</t>
  </si>
  <si>
    <t>BROJ</t>
  </si>
  <si>
    <t>Šifra izvora</t>
  </si>
  <si>
    <t>KONTA</t>
  </si>
  <si>
    <t>VRSTA PRIHODA / IZDATAKA</t>
  </si>
  <si>
    <t>21/20</t>
  </si>
  <si>
    <t>Prihodi od poreza</t>
  </si>
  <si>
    <t>Porez i prirez na dohodak</t>
  </si>
  <si>
    <t>Porezi na imovinu</t>
  </si>
  <si>
    <t>Porezi na robu i usluge</t>
  </si>
  <si>
    <t>Pomoći proračunu iz drugih proračuna</t>
  </si>
  <si>
    <t>Pomoći od izvanproračunskih korisnika</t>
  </si>
  <si>
    <t>Pomoći proračunskim korisnicima iz proračuna koji im nije nadležan - vrtić</t>
  </si>
  <si>
    <t>Pomoći proračunskim korisnicima iz proračuna koji im nije nadležan - knjižnica</t>
  </si>
  <si>
    <t>Pomoći temeljem prijenosa EU sredstava</t>
  </si>
  <si>
    <t>1</t>
  </si>
  <si>
    <t>Prihodi od imovine</t>
  </si>
  <si>
    <t>Prihodi od financijske imovine</t>
  </si>
  <si>
    <t>Prihodi od financijske imovine - vrtić</t>
  </si>
  <si>
    <t>Prihodi od nefinancijske imovine</t>
  </si>
  <si>
    <t>Prihodi od nefinancijske imovine - vrtić</t>
  </si>
  <si>
    <t xml:space="preserve">Prihodi od upravnih i administrativnih pristojbi, pristojbi po posebnim propisima i naknada </t>
  </si>
  <si>
    <t>Upravne i administrativne pristojbe</t>
  </si>
  <si>
    <t>Prihodi po posebnim propisima</t>
  </si>
  <si>
    <t>Prihodi po posebnim propisima - knjižnica</t>
  </si>
  <si>
    <t>Prihodi po posebnim propisima - vrtić</t>
  </si>
  <si>
    <t>3</t>
  </si>
  <si>
    <t>Komunalni doprinosi i naknade</t>
  </si>
  <si>
    <t xml:space="preserve">Prihodi od prodaje proizvoda i robe te pruženih usluga i prihodi od donacija </t>
  </si>
  <si>
    <t xml:space="preserve">Prihodi od prodaje proizvoda i robe te pruženih usluga </t>
  </si>
  <si>
    <t>Prihodi od prodaje proizvoda i robe te pruženih usluga - vrtić</t>
  </si>
  <si>
    <t>Kazne, upravne mjere i ostali prihodi</t>
  </si>
  <si>
    <t>Kazne i upravne mjere</t>
  </si>
  <si>
    <t>Ostali prihodi</t>
  </si>
  <si>
    <t>6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</si>
  <si>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</si>
  <si>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</si>
  <si>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</si>
  <si>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</si>
  <si>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Rashodi za zaposlene</t>
  </si>
  <si>
    <t>2</t>
  </si>
  <si>
    <t>Plaće (Bruto)</t>
  </si>
  <si>
    <t>Ostali rashodi za zaposlene</t>
  </si>
  <si>
    <t>4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</si>
  <si>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</si>
  <si>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</si>
  <si>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</si>
  <si>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</si>
  <si>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</si>
  <si>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</si>
  <si>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</si>
  <si>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</si>
  <si>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</si>
  <si>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</si>
  <si>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 xml:space="preserve">Subvencije trgovačkim društvima u javnom sektoru </t>
  </si>
  <si>
    <t>Subvencije trgovačkim društvima, zadrugama, poljoprivrednicima i obrtnicima izvan javnog sektora</t>
  </si>
  <si>
    <t>Pomoći dane u inozemstvo i unutar općeg proračuna</t>
  </si>
  <si>
    <t>Pomoći unutar opće države</t>
  </si>
  <si>
    <t xml:space="preserve">Pomoći proračunskim korisnicima drugih proračuna </t>
  </si>
  <si>
    <t>Naknade građanima i kućanstvima na temelju osiguranja i druge naknade</t>
  </si>
  <si>
    <t>Ostale naknade građanima i kućanstvima iz proračuna</t>
  </si>
  <si>
    <t>Ostali rashodi</t>
  </si>
  <si>
    <t>Tekuće donacije</t>
  </si>
  <si>
    <t>Kapitalne donacije</t>
  </si>
  <si>
    <t>Kazne, penali i naknade šteta</t>
  </si>
  <si>
    <t>Izvanredni rashodi</t>
  </si>
  <si>
    <t>Rashodi za nabavu neproizvedene dugotrajne imovine</t>
  </si>
  <si>
    <t>Materijalna imovina - prirodna bogatstva</t>
  </si>
  <si>
    <t>Rashodi za nabavu proizvedene dugotrajne imovine</t>
  </si>
  <si>
    <t>Građevinski objekti</t>
  </si>
  <si>
    <t>Postrojenja i oprema</t>
  </si>
  <si>
    <t>Knjige,umjetnička djela i ostale izložbene vrijednosti</t>
  </si>
  <si>
    <t>Nematerijalna proizvedena imovina</t>
  </si>
  <si>
    <t>Rashodi za dodatna ulaganja na nefinancijskoj imovini</t>
  </si>
  <si>
    <t>Dodatna ulaganja na građevinskim objektima</t>
  </si>
  <si>
    <t>Primici od zaduživanja</t>
  </si>
  <si>
    <t>Primljeni krediti i zajmovi od kreditnih i ostalih financijskih institucija u javnom sektoru</t>
  </si>
  <si>
    <t>Izdaci za otplatu glavnice primljenih kredita i zajmova</t>
  </si>
  <si>
    <t>Vlastiti izvori</t>
  </si>
  <si>
    <t>Rezultat poslovanja</t>
  </si>
  <si>
    <t>Višak/manjak prihoda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</si>
  <si>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</si>
  <si>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</si>
  <si>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</si>
  <si>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</si>
  <si>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</si>
  <si>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</si>
  <si>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</si>
  <si>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2022.</t>
  </si>
  <si>
    <t>22/21</t>
  </si>
  <si>
    <t>Prihodi od financijske imovine - knjižnica</t>
  </si>
  <si>
    <t>Članak 3.</t>
  </si>
  <si>
    <t>II. POSEBNI DIO</t>
  </si>
  <si>
    <t>ŠIFRA</t>
  </si>
  <si>
    <t>Organizacij-ska</t>
  </si>
  <si>
    <t>Izvor</t>
  </si>
  <si>
    <t>Funkcijska</t>
  </si>
  <si>
    <t>Program</t>
  </si>
  <si>
    <t>5</t>
  </si>
  <si>
    <t>7</t>
  </si>
  <si>
    <t>Projekt/ Aktivnost</t>
  </si>
  <si>
    <t>VRSTA RASHODA I IZDATAKA</t>
  </si>
  <si>
    <t>RAZDJEL  001  GRADSKO VIJEĆE I  URED GRADONAČELNIKA</t>
  </si>
  <si>
    <t>GLAVA  00101  GRADSKO VIJEĆE I  MJESNI ODBORI</t>
  </si>
  <si>
    <t>0100</t>
  </si>
  <si>
    <t>Funkcijska klasifikacija: 01 - Opće javne usluge</t>
  </si>
  <si>
    <t>0800</t>
  </si>
  <si>
    <t>Funkcijska klasifikacija: 08 - Rekreacija, kultura i religija</t>
  </si>
  <si>
    <t xml:space="preserve"> </t>
  </si>
  <si>
    <t>1001</t>
  </si>
  <si>
    <t>Program: Donošenje akata i mjera iz djelokruga predstavničkog, izvršnog tijela i mjesne samouprave</t>
  </si>
  <si>
    <t>0111</t>
  </si>
  <si>
    <t>A1001 01</t>
  </si>
  <si>
    <t>Aktivnost: Redovan rad gradskog vijeća</t>
  </si>
  <si>
    <t/>
  </si>
  <si>
    <t>A1001 02</t>
  </si>
  <si>
    <t>1002</t>
  </si>
  <si>
    <t xml:space="preserve">Program: Razvoj civilnog društva - političke stranke i Savjet mladih </t>
  </si>
  <si>
    <t>0840</t>
  </si>
  <si>
    <t>A1002 01</t>
  </si>
  <si>
    <t>Aktivnost:  Financiranje političkih stranaka</t>
  </si>
  <si>
    <t>Donacije i ostali rashodi</t>
  </si>
  <si>
    <t>A1002 02</t>
  </si>
  <si>
    <t>Aktivnost:  Savjet mladih</t>
  </si>
  <si>
    <t>1003</t>
  </si>
  <si>
    <t>Program: Financiranje izbora</t>
  </si>
  <si>
    <t>0160</t>
  </si>
  <si>
    <t>GLAVA  00102  URED GRADONAČELNIKA</t>
  </si>
  <si>
    <t>A1001 03</t>
  </si>
  <si>
    <t>Aktivnost:  Redovan rad ureda gradonačelnika</t>
  </si>
  <si>
    <t>Plaće</t>
  </si>
  <si>
    <t xml:space="preserve">Ostali nespomenuti rashodi poslovanja </t>
  </si>
  <si>
    <t>A1001 04</t>
  </si>
  <si>
    <t>Aktivnost: Tekuća zaliha proračuna</t>
  </si>
  <si>
    <t>0830</t>
  </si>
  <si>
    <t>A1001 05</t>
  </si>
  <si>
    <t xml:space="preserve">Aktivnost: Izdavanje gradskog lista </t>
  </si>
  <si>
    <t>T1001 01</t>
  </si>
  <si>
    <t xml:space="preserve">Tekući projekt: Obilježavanje dana grada </t>
  </si>
  <si>
    <t>RAZDJEL  002  JEDINSTVENI UPRAVNI ODJEL</t>
  </si>
  <si>
    <t>GLAVA 00201 JEDINSTVENI UPRAVNI ODJEL</t>
  </si>
  <si>
    <t>1004</t>
  </si>
  <si>
    <t>Program: Priprema i donošenje akata iz djelokruga rada</t>
  </si>
  <si>
    <t>0131</t>
  </si>
  <si>
    <t>A1004 01</t>
  </si>
  <si>
    <t>Aktivnost: Redovan rad gradskog administrativnog, tehničkog i stručnog osoblja</t>
  </si>
  <si>
    <t>0133</t>
  </si>
  <si>
    <t>K1004 01</t>
  </si>
  <si>
    <t xml:space="preserve">Kapitalni projekt: Nabava dugotrajne imovine - oprema i informatizacija </t>
  </si>
  <si>
    <t xml:space="preserve">Postrojenja i oprema </t>
  </si>
  <si>
    <t xml:space="preserve">Nematerijalna proizvedena imovina </t>
  </si>
  <si>
    <t>RAZDJEL  003  KOMUNALNA DJELATNOST</t>
  </si>
  <si>
    <t>GLAVA 00301 KOMUNALNA DJELATNOST - TEKUĆE ODRŽAVANJE</t>
  </si>
  <si>
    <t>0500</t>
  </si>
  <si>
    <t>Funkcijska klasifikacija: 05 - Zaštita okoliša</t>
  </si>
  <si>
    <t>0600</t>
  </si>
  <si>
    <t xml:space="preserve">Funkcijska klasifikacija: 06 - Usluge unapređenja stanovanja i zajednice </t>
  </si>
  <si>
    <t>1005</t>
  </si>
  <si>
    <t>Program: Održavanje objekata i uređaja komunalne infrastrukture</t>
  </si>
  <si>
    <t>0620</t>
  </si>
  <si>
    <t>A1005 01</t>
  </si>
  <si>
    <t>Aktivnost: Održavanje i uređivanje javnih površina</t>
  </si>
  <si>
    <t>0640</t>
  </si>
  <si>
    <t>A1005 02</t>
  </si>
  <si>
    <t>Aktivnost: Održavanje javne rasvjete</t>
  </si>
  <si>
    <t>A1005 03</t>
  </si>
  <si>
    <t>Aktivnost: Potrošnja električne energije za javnu rasvjetu</t>
  </si>
  <si>
    <t xml:space="preserve">Rashodi za materijal i energiju 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</si>
  <si>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</si>
  <si>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</si>
  <si>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</si>
  <si>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</si>
  <si>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</si>
  <si>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</si>
  <si>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0520</t>
  </si>
  <si>
    <t>A1005 07</t>
  </si>
  <si>
    <t xml:space="preserve">Aktivnost: Održavanje objekata i uređaja odvodnje </t>
  </si>
  <si>
    <t>0560</t>
  </si>
  <si>
    <t>A1005 08</t>
  </si>
  <si>
    <t>Aktivnost: Uređenje vodotoka</t>
  </si>
  <si>
    <t>A1005 09</t>
  </si>
  <si>
    <t>Aktivnost: Održavanje groblja</t>
  </si>
  <si>
    <t>A1005 10</t>
  </si>
  <si>
    <t>Aktivnost: Održavanje spomen obilježja</t>
  </si>
  <si>
    <t>1006</t>
  </si>
  <si>
    <t xml:space="preserve">Program: Sređivanje zemljišnih knjiga </t>
  </si>
  <si>
    <t>A1006 01</t>
  </si>
  <si>
    <t>Aktivnost: Kućni brojevi</t>
  </si>
  <si>
    <t>A1006 02</t>
  </si>
  <si>
    <t xml:space="preserve">Aktivnost: Katastarske usluge </t>
  </si>
  <si>
    <t>A1006 03</t>
  </si>
  <si>
    <t xml:space="preserve">Aktivnost: Geodetske usluge </t>
  </si>
  <si>
    <t>A1006 04</t>
  </si>
  <si>
    <t xml:space="preserve">Aktivnost: Uknjižba i sređenje z.k. stanja </t>
  </si>
  <si>
    <t>1007</t>
  </si>
  <si>
    <t>Program: Zaštita okoliša</t>
  </si>
  <si>
    <t>0510</t>
  </si>
  <si>
    <t>A1007 01</t>
  </si>
  <si>
    <t>Aktivnost: Sanacija nelegalnih odlagališta smeća</t>
  </si>
  <si>
    <t>K1007 01</t>
  </si>
  <si>
    <t>Kapitalni projekt: Nabava opreme za skupljanje otpada</t>
  </si>
  <si>
    <t>A1007 02</t>
  </si>
  <si>
    <t xml:space="preserve">Aktivnost: Higijeničarska služba i zaštita životinja </t>
  </si>
  <si>
    <t>1008</t>
  </si>
  <si>
    <t xml:space="preserve">Program: Upravljanje gradskom imovinom </t>
  </si>
  <si>
    <t>A1008 01</t>
  </si>
  <si>
    <t>Aktivnost: Održavanje društvenih domova</t>
  </si>
  <si>
    <t>A1008 02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</si>
  <si>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</si>
  <si>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</si>
  <si>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</si>
  <si>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</si>
  <si>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</si>
  <si>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</si>
  <si>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>0400</t>
  </si>
  <si>
    <t>Funkcijska klasifikacija: 04 - Ekonomski poslovi</t>
  </si>
  <si>
    <t>0900</t>
  </si>
  <si>
    <t xml:space="preserve">Funkcijska klasifikacija: 09 - Obrazovanje </t>
  </si>
  <si>
    <t>1009</t>
  </si>
  <si>
    <t xml:space="preserve">Program: Modernizacija - asfaltiranje nerazvrstanih cesta </t>
  </si>
  <si>
    <t>0451</t>
  </si>
  <si>
    <t>K1009 01</t>
  </si>
  <si>
    <t xml:space="preserve">Kapitalni projekt: Modernizacija - asfaltiranje nerazvrstanih cesta </t>
  </si>
  <si>
    <t xml:space="preserve">Građevinski objekti </t>
  </si>
  <si>
    <t>1010</t>
  </si>
  <si>
    <t xml:space="preserve">Program: Izgradnja i rekonstrukcija javno prometnih površina </t>
  </si>
  <si>
    <t>K1010 01</t>
  </si>
  <si>
    <t xml:space="preserve">Kapitalni projekt: Izvanredno održavanje županijskih cesta </t>
  </si>
  <si>
    <t>K1010 03</t>
  </si>
  <si>
    <t xml:space="preserve">Kapitalni projekt: Izgradnja prometnice, spoj LC 52090 (ulica Budim) - LC 25178 (Ulica A. Stepinca) </t>
  </si>
  <si>
    <t>K1010 05</t>
  </si>
  <si>
    <t>Kapitalni projekt: Izgradnja prometnice Mažuranićeva ulica - groblje</t>
  </si>
  <si>
    <t xml:space="preserve">Rashodi za nabavu neproizvedene imovine </t>
  </si>
  <si>
    <t xml:space="preserve">Materijalna imovina - prirodna bogatstva </t>
  </si>
  <si>
    <t>K1010 06</t>
  </si>
  <si>
    <t xml:space="preserve">Kapitalni projekt: Autobusna stajališta </t>
  </si>
  <si>
    <t>0452</t>
  </si>
  <si>
    <t>K1010 07</t>
  </si>
  <si>
    <t>Kapitalni projekt: Most preko rijeke Bednje - Gusinjak</t>
  </si>
  <si>
    <t>K1010 09</t>
  </si>
  <si>
    <t>Kapitalni projekt: Oborinska odvodnja i nogostup u Kameničkom Vrhovcu</t>
  </si>
  <si>
    <t>K1010 10</t>
  </si>
  <si>
    <t>Kapitalni projekt: Nogostup Varaždinska ulica (od Konzuma do DC 35)</t>
  </si>
  <si>
    <t>K1010 11</t>
  </si>
  <si>
    <t>Kapitalni projekt: Izgradnja parkirališta i javne rasvjete kod groblja u Lepoglavi</t>
  </si>
  <si>
    <t>Kapitalni projekt: Gradska tržnica Lepoglava</t>
  </si>
  <si>
    <t>T1010 01</t>
  </si>
  <si>
    <t>Tekući projekt: Sanacija klizišta</t>
  </si>
  <si>
    <t>1011</t>
  </si>
  <si>
    <t>Program: Izgradnja javne rasvjete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</si>
  <si>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</si>
  <si>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</si>
  <si>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</si>
  <si>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</si>
  <si>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1012</t>
  </si>
  <si>
    <t>Program: Uređenje groblja</t>
  </si>
  <si>
    <t>K1012 01</t>
  </si>
  <si>
    <t xml:space="preserve">Kapitalni projekt: Proširenje groblja u Kamenici </t>
  </si>
  <si>
    <t>K1012 02</t>
  </si>
  <si>
    <t>Tekući projekt: Rekonstrukcija/sanacija memorijalnog groblja Lepoglava</t>
  </si>
  <si>
    <t>1013</t>
  </si>
  <si>
    <t xml:space="preserve">Program: Opskrba pitkom vodom i odvodnja otpadnih voda </t>
  </si>
  <si>
    <t>0630</t>
  </si>
  <si>
    <t>K1013 01</t>
  </si>
  <si>
    <t>1014</t>
  </si>
  <si>
    <t xml:space="preserve">Program: Gradnja i uređenje javnih objekata </t>
  </si>
  <si>
    <t>K1014 02</t>
  </si>
  <si>
    <t>0911</t>
  </si>
  <si>
    <t>K1014 06</t>
  </si>
  <si>
    <t>Oprema</t>
  </si>
  <si>
    <t>0810</t>
  </si>
  <si>
    <t>1015</t>
  </si>
  <si>
    <t xml:space="preserve">Program: Poduzetnička zona Lepoglava </t>
  </si>
  <si>
    <t>K1015 01</t>
  </si>
  <si>
    <t>Kapitalni projekt: Otkup zemljišta</t>
  </si>
  <si>
    <t>K1015 02</t>
  </si>
  <si>
    <t xml:space="preserve">Kapitalni projekt: Izgradnja prometnica </t>
  </si>
  <si>
    <t>0435</t>
  </si>
  <si>
    <t>K1015 03</t>
  </si>
  <si>
    <t>Kapitalni projekt: Izgradnja niskonaponske mreže</t>
  </si>
  <si>
    <t>1016</t>
  </si>
  <si>
    <t xml:space="preserve">Program: Stambeno-poslovna zona Lepoglava </t>
  </si>
  <si>
    <t>K1016 01</t>
  </si>
  <si>
    <t>K1016 02</t>
  </si>
  <si>
    <t>1036</t>
  </si>
  <si>
    <t>Program: Razvoj infrastrukture širokopojasnog pristupa</t>
  </si>
  <si>
    <t>0460</t>
  </si>
  <si>
    <t>RAZDJEL  004  DRUŠTVENE DJELATNOSTI</t>
  </si>
  <si>
    <t>GLAVA 004 01 GOSPODARSTVO</t>
  </si>
  <si>
    <t>1017</t>
  </si>
  <si>
    <t>Program: Međunarodni i regionalni projekti</t>
  </si>
  <si>
    <t>A1017 01</t>
  </si>
  <si>
    <t>Aktivnost: Suradnja na zajedničkim projektima od regionalne i lokalne važnosti</t>
  </si>
  <si>
    <t>1018</t>
  </si>
  <si>
    <t xml:space="preserve">Program: Poticanje razvoja gospodarstva </t>
  </si>
  <si>
    <t>0411</t>
  </si>
  <si>
    <t>Subvencije trgovačkim društvima, poljoprivrednicima i obrtnicima izvan javnog sektora</t>
  </si>
  <si>
    <t>A1018 01</t>
  </si>
  <si>
    <t xml:space="preserve">Aktivnost: Potpore za razvoj MSP i privlačenje investicija </t>
  </si>
  <si>
    <t>1019</t>
  </si>
  <si>
    <t xml:space="preserve">Program: Poticanje razvoja poljoprivrede </t>
  </si>
  <si>
    <t>0421</t>
  </si>
  <si>
    <t>A1019 02</t>
  </si>
  <si>
    <t xml:space="preserve">Aktivnost: Sufinanciranje savjetodavne službe i otkupnih stanica </t>
  </si>
  <si>
    <t>A1019 03</t>
  </si>
  <si>
    <t xml:space="preserve">Aktivnost: Poslovi deratizacije i dezinsekcije </t>
  </si>
  <si>
    <t xml:space="preserve">GLAVA 004 02 TURIZAM I KULTURA </t>
  </si>
  <si>
    <t>1020</t>
  </si>
  <si>
    <t>Program: Razvoj turizma i turističke ponude</t>
  </si>
  <si>
    <t>0473</t>
  </si>
  <si>
    <t>A1020 01</t>
  </si>
  <si>
    <t xml:space="preserve">Aktivnost: Sufinanciranje rada Turističke zajednice </t>
  </si>
  <si>
    <t>A1020 02</t>
  </si>
  <si>
    <t xml:space="preserve">Aktivnost: Ostali programi turističke ponude </t>
  </si>
  <si>
    <t>T1020 01</t>
  </si>
  <si>
    <t>Tekući projekt: Lepoglavski dani</t>
  </si>
  <si>
    <t>T1020 02</t>
  </si>
  <si>
    <t>Tekući projekt: Jailhouse festival</t>
  </si>
  <si>
    <t>T1020 03</t>
  </si>
  <si>
    <t xml:space="preserve">Tekući projekt: Dani sporta, zabave i kulture Višnjica </t>
  </si>
  <si>
    <t>0820</t>
  </si>
  <si>
    <t>T1020 04</t>
  </si>
  <si>
    <t>Tekući projekt: Čipkarski festival</t>
  </si>
  <si>
    <t>32</t>
  </si>
  <si>
    <t>323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</si>
  <si>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</si>
  <si>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</si>
  <si>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</si>
  <si>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</si>
  <si>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</si>
  <si>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</si>
  <si>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</si>
  <si>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31</t>
  </si>
  <si>
    <t>311</t>
  </si>
  <si>
    <t>312</t>
  </si>
  <si>
    <t>313</t>
  </si>
  <si>
    <t>321</t>
  </si>
  <si>
    <t>322</t>
  </si>
  <si>
    <t>329</t>
  </si>
  <si>
    <t>34</t>
  </si>
  <si>
    <t>343</t>
  </si>
  <si>
    <t>424</t>
  </si>
  <si>
    <t>Knjige, umjetnička djela i ostale izložbene vrijednosti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</si>
  <si>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</si>
  <si>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</si>
  <si>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</si>
  <si>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</si>
  <si>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</si>
  <si>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</si>
  <si>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</si>
  <si>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</si>
  <si>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</si>
  <si>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</si>
  <si>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</si>
  <si>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</si>
  <si>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</si>
  <si>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</si>
  <si>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</si>
  <si>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</si>
  <si>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</si>
  <si>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A1023 02</t>
  </si>
  <si>
    <t xml:space="preserve">Aktivnost: Projekt unapređenja općeg fizičkog i zdravstvenog statusa djece i mladih, sportaša i rekreativaca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</si>
  <si>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</si>
  <si>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</si>
  <si>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</si>
  <si>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</si>
  <si>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>T1024 01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</si>
  <si>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</si>
  <si>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</si>
  <si>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</si>
  <si>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</si>
  <si>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</si>
  <si>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</si>
  <si>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0913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</si>
  <si>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</si>
  <si>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</si>
  <si>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</si>
  <si>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</si>
  <si>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</si>
  <si>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0912</t>
  </si>
  <si>
    <t>A1026 01</t>
  </si>
  <si>
    <t>Aktivnost: OŠ Višnjica JPP</t>
  </si>
  <si>
    <t>0960</t>
  </si>
  <si>
    <t>A1026 02</t>
  </si>
  <si>
    <t xml:space="preserve">Aktivnost: Sufinanciranje prijevoza učenika </t>
  </si>
  <si>
    <t>A1026 03</t>
  </si>
  <si>
    <t>Aktivnost: Sufinanciranje cjelodnevnog boravka u školi</t>
  </si>
  <si>
    <t>1090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</si>
  <si>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</si>
  <si>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</si>
  <si>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</si>
  <si>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</si>
  <si>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</si>
  <si>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</si>
  <si>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</si>
  <si>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</si>
  <si>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0950</t>
  </si>
  <si>
    <t>T1027 01</t>
  </si>
  <si>
    <t xml:space="preserve">Tekući projekt: Stipendiranje studenata </t>
  </si>
  <si>
    <t xml:space="preserve">GLAVA 004 05 ZDRAVSTVO </t>
  </si>
  <si>
    <t>0700</t>
  </si>
  <si>
    <t xml:space="preserve">Funkcijska klasifikacija: 07 - Zdravstvo </t>
  </si>
  <si>
    <t>1028</t>
  </si>
  <si>
    <t xml:space="preserve">Program: Dodatne usluge u zdravstvu i preventiva </t>
  </si>
  <si>
    <t>0721</t>
  </si>
  <si>
    <t>A1028 02</t>
  </si>
  <si>
    <t xml:space="preserve">Aktivnost: Sufinanciranje rada sektorskih ambulanti </t>
  </si>
  <si>
    <t xml:space="preserve">GLAVA 004 06 ZAŠTITA I SPAŠAVANJE </t>
  </si>
  <si>
    <t>0300</t>
  </si>
  <si>
    <t>Funkcijska klasifikacija: 03 - Javni red i sigurnost</t>
  </si>
  <si>
    <t>1029</t>
  </si>
  <si>
    <t>Program: Zaštita od požara</t>
  </si>
  <si>
    <t>0320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</si>
  <si>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</si>
  <si>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</si>
  <si>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</si>
  <si>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</si>
  <si>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</si>
  <si>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</si>
  <si>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</si>
  <si>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</si>
  <si>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</si>
  <si>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1000</t>
  </si>
  <si>
    <t>Funkcijska klasifikacija: 10 - Socijalna zaštita</t>
  </si>
  <si>
    <t>1031</t>
  </si>
  <si>
    <t>Program: Socijalna skrb</t>
  </si>
  <si>
    <t>1060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</si>
  <si>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</si>
  <si>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</si>
  <si>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</si>
  <si>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</si>
  <si>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1070</t>
  </si>
  <si>
    <t>A1031 03</t>
  </si>
  <si>
    <t>Aktivnost: Jednokratne pomoći u novcu i naravi</t>
  </si>
  <si>
    <t>1040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</si>
  <si>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</si>
  <si>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</si>
  <si>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</si>
  <si>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</si>
  <si>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</si>
  <si>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</si>
  <si>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</si>
  <si>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</si>
  <si>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</si>
  <si>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</si>
  <si>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</si>
  <si>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</si>
  <si>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</si>
  <si>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</si>
  <si>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</si>
  <si>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Program: Humanitarna skrb</t>
  </si>
  <si>
    <t>A1032 01</t>
  </si>
  <si>
    <t>Aktivnost: Djelatnost Crvenog križa</t>
  </si>
  <si>
    <t>1033</t>
  </si>
  <si>
    <t>Program: Program zapošljavanja iz mjera HZZZ-a</t>
  </si>
  <si>
    <t>0412</t>
  </si>
  <si>
    <t>1035</t>
  </si>
  <si>
    <t>Program: Poticajne mjere za mlade obitelji</t>
  </si>
  <si>
    <t>1034</t>
  </si>
  <si>
    <t>Program: Razvoj civilnog društva</t>
  </si>
  <si>
    <t>0860</t>
  </si>
  <si>
    <t>A1034 01</t>
  </si>
  <si>
    <t>Aktivnost: Potpore udrugama građana</t>
  </si>
  <si>
    <t>Funkcijska klasifikacija : 01 - Opće javne usluge</t>
  </si>
  <si>
    <t>Funkcijska klasifikacija : 02 - Obrana</t>
  </si>
  <si>
    <t>Funkcijska klasifikacija : 03 - Javni red i sigurnost</t>
  </si>
  <si>
    <t xml:space="preserve">Funkcijska klasifikacija : 04 - Ekonomski poslovi </t>
  </si>
  <si>
    <t>Funkcijska klasifikacija : 05 - Zaštita okoliša</t>
  </si>
  <si>
    <t>Funkcijska klasifikacija : 06 - Usluge unapređenja stanovanja i zajednice</t>
  </si>
  <si>
    <t>Funkcijska klasifikacija : 07- Zdravstvo</t>
  </si>
  <si>
    <t>Funkcijska klasifikacija : 08 - Rekreacija, kultura i religija</t>
  </si>
  <si>
    <t>Funkcijska klasifikacija : 09 - Obrazovanje</t>
  </si>
  <si>
    <t>Funkcijska klasifikacija : 10 - Socijalna zaštita</t>
  </si>
  <si>
    <t>Članak 4.</t>
  </si>
  <si>
    <t>PREDSJEDNIK GRADSKOG VIJEĆA</t>
  </si>
  <si>
    <t>PRORAČUN UKUPNO</t>
  </si>
  <si>
    <t xml:space="preserve">PRIHODI I PRIMICI </t>
  </si>
  <si>
    <t>RASHODI I IZDACI</t>
  </si>
  <si>
    <t xml:space="preserve">Aktivnost: Gospodarenje otpadom </t>
  </si>
  <si>
    <t>A1007 03</t>
  </si>
  <si>
    <t>T1010 10</t>
  </si>
  <si>
    <t>Tekući projekt: Rekonstrukcija nogostupa u Ulici hrvatskih pavlina</t>
  </si>
  <si>
    <t xml:space="preserve">Kapitalni projekt: Fontana u parku kod zgrade gradske uprave u Lepoglavi </t>
  </si>
  <si>
    <t>Ostali građevinski objekti</t>
  </si>
  <si>
    <t xml:space="preserve">Tekući projekt: Sanacija igrališta uz Drušveni dom Bednjica </t>
  </si>
  <si>
    <t>K1011 05</t>
  </si>
  <si>
    <t>Kapitalni projekt: Izgradnja javne rasvjete u Žarovnici prema groblju</t>
  </si>
  <si>
    <t>K1011 06</t>
  </si>
  <si>
    <t>Kapitalni projekt: Izgradnja javne rasvjete u Zlogonju (potez Donja Voća)</t>
  </si>
  <si>
    <t>Kapitalni projekt: Aglomeracija Lepoglava</t>
  </si>
  <si>
    <t>T1014 04</t>
  </si>
  <si>
    <t>K1014 09</t>
  </si>
  <si>
    <t xml:space="preserve">Tekući projekt: Uređenje parka uz zgradu gradske uprave </t>
  </si>
  <si>
    <t>K1014 05</t>
  </si>
  <si>
    <t>1038</t>
  </si>
  <si>
    <t>Program: Izrada prostorno-planske dokumentacije</t>
  </si>
  <si>
    <t>K1038 01</t>
  </si>
  <si>
    <t>Kapitalni projekt: Prostorni plan</t>
  </si>
  <si>
    <t>T1017 02</t>
  </si>
  <si>
    <t xml:space="preserve">Tekući projekt: Projekt IPP - Integrirani prijevoz putnika </t>
  </si>
  <si>
    <t>K1024 02</t>
  </si>
  <si>
    <t>Kapitalni projekt: Nabava dječjih igrala</t>
  </si>
  <si>
    <t>0610</t>
  </si>
  <si>
    <t>T1030 02</t>
  </si>
  <si>
    <t>Tekući projekt: Pomoć za elementarne nepogode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</si>
  <si>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</si>
  <si>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</si>
  <si>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</si>
  <si>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</si>
  <si>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</si>
  <si>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T1034 01</t>
  </si>
  <si>
    <t>Tekući projekt: Pridruži se - aktivni u mirovini</t>
  </si>
  <si>
    <t xml:space="preserve">Kamate za primljene kredite i zajmove </t>
  </si>
  <si>
    <t>Otplata glavnice primljenih kredita i zajmova od kreditnih i ostalih financijskih institucija u javnom sektoru</t>
  </si>
  <si>
    <t>K1014 10</t>
  </si>
  <si>
    <t>VIŠAK/MANJAK IZ PRETHODNE(IH) GODINE KOJI ĆE SE POKRITI/RASPOREDITI</t>
  </si>
  <si>
    <t>K1014 11</t>
  </si>
  <si>
    <t>T1024 04</t>
  </si>
  <si>
    <t>Kapitalni projekt: Igralište u Zlogonju</t>
  </si>
  <si>
    <t>T1026 04</t>
  </si>
  <si>
    <t>Tekući projekt: Nabava radnih bilježnica za učenike OŠ</t>
  </si>
  <si>
    <t>Kamate za primljene kredite i zajmove</t>
  </si>
  <si>
    <t>1037</t>
  </si>
  <si>
    <t>K1037 01</t>
  </si>
  <si>
    <t>1039</t>
  </si>
  <si>
    <t>T1039 01</t>
  </si>
  <si>
    <t xml:space="preserve">Program: Poticanje stambene gradnje </t>
  </si>
  <si>
    <t xml:space="preserve">Tekući projekt: Društveno poticana stanogradnja - POS </t>
  </si>
  <si>
    <t>GLAVA 004 08 UDRUGE GRAĐANA</t>
  </si>
  <si>
    <t>T1012 02</t>
  </si>
  <si>
    <t>Aktivnost:  Redovan rad mjesnih odbora</t>
  </si>
  <si>
    <t>2023.</t>
  </si>
  <si>
    <t>23/22</t>
  </si>
  <si>
    <t>T1018 04</t>
  </si>
  <si>
    <t>Tekući projekt: Potpore mikro subjektima malog gospodarstva</t>
  </si>
  <si>
    <t>T1019 07</t>
  </si>
  <si>
    <t>A1019 01</t>
  </si>
  <si>
    <t xml:space="preserve">Aktivnost: Sufinanciranje umjetnog osjemenjivanja plotkinja </t>
  </si>
  <si>
    <t>T1035 02</t>
  </si>
  <si>
    <t>Tekući projekt: Poticanje rješavanja stambenog pitanja mladih obitelji</t>
  </si>
  <si>
    <t>T1033 02</t>
  </si>
  <si>
    <t>Kapitalni projekt: Širokopojasni Internet</t>
  </si>
  <si>
    <t>K1014 12</t>
  </si>
  <si>
    <t>A1003 02</t>
  </si>
  <si>
    <t>Aktivnost: Izbori za mjesne odbore</t>
  </si>
  <si>
    <t>Tekući projekt: Potpore za ulaganje u materijalnu imovinu na poljoprivrednim gospodarstvima</t>
  </si>
  <si>
    <t>T1008 02</t>
  </si>
  <si>
    <t>Kapitalni projekt: Adaptacija grobne kuće u Lepoglavi i izgradnja nadstrešnice</t>
  </si>
  <si>
    <t>K1014 13</t>
  </si>
  <si>
    <t xml:space="preserve">Kapitalni projekt: Izgradnja sportskog igrališta i uređenje parkirališta u Žarovnici </t>
  </si>
  <si>
    <t>Kapitalni projekt: Izgradnja Društvenog doma u M.O. Ves</t>
  </si>
  <si>
    <t xml:space="preserve">Kapitalni projekt: Izgradnja vatrogasno-društvenog doma u Kamenici </t>
  </si>
  <si>
    <t>K1024 07</t>
  </si>
  <si>
    <t>K1024 08</t>
  </si>
  <si>
    <t>K1024 09</t>
  </si>
  <si>
    <t>Kapitalni projekt: Objekti uz sportske građevine - Očura</t>
  </si>
  <si>
    <t>Kapitalni projekt: Objekti uz sportske građevine - Viletinec</t>
  </si>
  <si>
    <t>Kapitalni projekt: Objekti uz sportske građevine - Žarovnica</t>
  </si>
  <si>
    <t xml:space="preserve">Tekući projekt: Sufinanciranje obnove na odmaralištu Selce </t>
  </si>
  <si>
    <t>K1007 03</t>
  </si>
  <si>
    <t>T1024 02</t>
  </si>
  <si>
    <t xml:space="preserve">Tekući projekt: Održavanje sportskih građevina </t>
  </si>
  <si>
    <t>Kapitalni projekt: Objekti uz sportske građevine - Čret</t>
  </si>
  <si>
    <t>K1024 10</t>
  </si>
  <si>
    <t>Kapitalni projekt: Zeleni otoci - nadstrešnice</t>
  </si>
  <si>
    <t xml:space="preserve">Tekući projekt: Upravljanje imovinom u vlasništvu grada - ošasna imovina </t>
  </si>
  <si>
    <t>T1012 03</t>
  </si>
  <si>
    <t xml:space="preserve">Tekući projekt: Obnova Spomen križ groblja Lepoglava </t>
  </si>
  <si>
    <t>A1007 04</t>
  </si>
  <si>
    <t>Aktivnost: Mobilno reciklažno dvorište</t>
  </si>
  <si>
    <t xml:space="preserve">Program: Strategija razvoja Grada Lepoglave </t>
  </si>
  <si>
    <t>T1040 01</t>
  </si>
  <si>
    <t xml:space="preserve">Klasa: </t>
  </si>
  <si>
    <t xml:space="preserve">Urbroj: </t>
  </si>
  <si>
    <t xml:space="preserve">Lepoglava, </t>
  </si>
  <si>
    <t xml:space="preserve"> PRORAČUN GRADA LEPOGLAVE ZA 2022. I PROJEKCIJE ZA 2023. I 2024. GODINU</t>
  </si>
  <si>
    <t xml:space="preserve">          Proračun Grada Lepoglave za 2022. godinu i projekcije za 2023. i 2024. godinu (u daljnjem tekstu: Proračun) sastoji se od:</t>
  </si>
  <si>
    <t>2024.</t>
  </si>
  <si>
    <t>24/23</t>
  </si>
  <si>
    <t>Prihodi od prodaje prijevoznih sredstava</t>
  </si>
  <si>
    <t>Tekući projekt: Plan razvoja Grada Lepoglave za razdoblje od 2022. - 2027. godine</t>
  </si>
  <si>
    <t>T1023 01</t>
  </si>
  <si>
    <t xml:space="preserve">Tekući projekt: Hrvatski festival sportske rekreacije na selu </t>
  </si>
  <si>
    <t>T1030 04</t>
  </si>
  <si>
    <t>Tekući projekt: Zaželi bolji život u Lepoglavi i Klenovniku"</t>
  </si>
  <si>
    <t>T1034 03</t>
  </si>
  <si>
    <t>Tekući projekt: Sufinanciranje djelatnosti Zaklada</t>
  </si>
  <si>
    <t>T1025 01</t>
  </si>
  <si>
    <t xml:space="preserve">Tekući projekt: Unaprjeđenje usluga za djecu u Dječjem vrtiću Lepoglava </t>
  </si>
  <si>
    <t>T1010 14</t>
  </si>
  <si>
    <t xml:space="preserve">Tekući projekt: Pojačano održavanje NC - Frankopanska ulica </t>
  </si>
  <si>
    <t>K1014 14</t>
  </si>
  <si>
    <t>Kapitalni projekt: Izgradnja vatrogasnog doma u Lepoglavi</t>
  </si>
  <si>
    <t>K1013 02</t>
  </si>
  <si>
    <t xml:space="preserve">Kapitalni projekt: Aglomeracija Kamenica, Žarovnica i Crkovec </t>
  </si>
  <si>
    <t>K1011 07</t>
  </si>
  <si>
    <t>Kapitalni projekt: Izgradnja javne rasvjete u Kamenici (prema OŠ)</t>
  </si>
  <si>
    <t>K1010 14</t>
  </si>
  <si>
    <t>Kapitalni projekt: Izgradnja parkirališta kod groblja u Kamenici</t>
  </si>
  <si>
    <t>Kapitalni projekt: Izgradnja javne rasvjete - ulica Gorica</t>
  </si>
  <si>
    <t>K1011 08</t>
  </si>
  <si>
    <t>Kapitalni projekt: Otkup zemljišta Kameničko Podgorje - dječja igrala</t>
  </si>
  <si>
    <t>K1014 15</t>
  </si>
  <si>
    <t>Otplata glavnice primljenih zajmova od drugih razina vlasti</t>
  </si>
  <si>
    <t>Kapitalni projekt: Uređenje zgrade gradske uprave - arhiva i pisarnica</t>
  </si>
  <si>
    <t>T1020 06</t>
  </si>
  <si>
    <t xml:space="preserve">Tekući projekt: Valorizacija i zaštita tradicionalnih proizvoda, obrta i usluga </t>
  </si>
  <si>
    <t>Ovaj Proračun stupa na snagu 01. siječnja 2022. godine, a bit će objavljen u “Službenom vjesniku Varaždinske županije”.</t>
  </si>
  <si>
    <t>Tekući projekt: Ostali programi u sustavu socijalne skrbi i civilne zaštite</t>
  </si>
  <si>
    <t>A1004 02</t>
  </si>
  <si>
    <t>Aktivnost: Otplata anuiteta po kreditu HBOR-a - Projekt Dječji vrtić Lepoglava</t>
  </si>
  <si>
    <t>A1004 03</t>
  </si>
  <si>
    <t xml:space="preserve">Aktivnost: Povrat zajma na ime povrata poreza na dohodak </t>
  </si>
  <si>
    <t>Rashodi/izdaci u iznosu od 42.279.626,00 kn raspoređuju se po razdjelima, glavama, proračunskim korisnicima i ostalim korisnicima proračunskih sredstava po ekonomskoj, funkcijskoj i programskoj klasifikaciji te po izvorima financiranja.</t>
  </si>
  <si>
    <t>Hrvoje Kovač</t>
  </si>
  <si>
    <t xml:space="preserve">Pomoći iz inozemstva i od subjekata unutar općeg prorčuna </t>
  </si>
  <si>
    <t>Temeljem odredbe članka 39. Zakona o proračunu ("Narodne novine" broj 87/08, 136/12 i 15/15), članka 35. Zakona o lokalnoj i područnoj (regionalnoj) samoupravi ("Narodne novine" broj 33/01, 60/01, 129/05, 109/07, 125/08, 36/09, 144/12, 19/13, 137/15, 123/17, 98/19 i 144/20), članka 22. Statuta Grada Lepoglave ("Službeni vjesnik Varaždinske županije" broj 64/20 i 18/21) i članka 17. Poslovnika Gradskog vijeće ("Službeni vjesnik Varaždinske županije" broj 18/21), Gradsko vijeće Grada Lepoglave na 5. sjednici održanoj 22.12.2021. godine donosi</t>
  </si>
  <si>
    <t>GRAD LEPOGLAVA                        Gradsko vijeće                                KLASA: 400-08/21-01/1                                  URBROJ: 2186/016-01/21-5                              Lepoglava, 22.12.2021.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</si>
</sst>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_ ;\-0\ "/>
    <numFmt numFmtId="168" formatCode="#,##0.00_ ;\-#,##0.00\ "/>
    <numFmt numFmtId="169" formatCode="#,##0_ ;\-#,##0\ "/>
    <numFmt numFmtId="170" formatCode="_-* #,##0.000_-;\-* #,##0.000_-;_-* &quot;-&quot;??_-;_-@_-"/>
    <numFmt numFmtId="171" formatCode="#,##0.000"/>
    <numFmt numFmtId="172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20"/>
      <name val="Arial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>
      <alignment vertical="top"/>
    </xf>
    <xf numFmtId="0" fontId="13" fillId="0" borderId="0"/>
  </cellStyleXfs>
  <cellXfs count="346">
    <xf numFmtId="0" fontId="0" fillId="0" borderId="0" xfId="0"/>
    <xf numFmtId="2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165" fontId="4" fillId="0" borderId="0" xfId="0" applyNumberFormat="1" applyFont="1" applyAlignment="1">
      <alignment vertical="center"/>
    </xf>
    <xf numFmtId="0" fontId="1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167" fontId="3" fillId="2" borderId="1" xfId="0" quotePrefix="1" applyNumberFormat="1" applyFont="1" applyFill="1" applyBorder="1" applyAlignment="1">
      <alignment horizontal="center"/>
    </xf>
    <xf numFmtId="166" fontId="3" fillId="2" borderId="1" xfId="0" quotePrefix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166" fontId="8" fillId="3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8" fillId="0" borderId="0" xfId="0" applyFont="1"/>
    <xf numFmtId="165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5" fontId="4" fillId="0" borderId="0" xfId="0" applyNumberFormat="1" applyFont="1"/>
    <xf numFmtId="165" fontId="9" fillId="0" borderId="0" xfId="0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2" fontId="10" fillId="0" borderId="0" xfId="0" applyNumberFormat="1" applyFont="1" applyAlignment="1">
      <alignment horizontal="center"/>
    </xf>
    <xf numFmtId="166" fontId="0" fillId="0" borderId="0" xfId="0" applyNumberFormat="1"/>
    <xf numFmtId="49" fontId="3" fillId="2" borderId="1" xfId="0" applyNumberFormat="1" applyFont="1" applyFill="1" applyBorder="1"/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/>
    <xf numFmtId="0" fontId="8" fillId="4" borderId="1" xfId="0" applyFont="1" applyFill="1" applyBorder="1"/>
    <xf numFmtId="49" fontId="3" fillId="6" borderId="1" xfId="0" applyNumberFormat="1" applyFont="1" applyFill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3" fillId="0" borderId="1" xfId="0" applyNumberFormat="1" applyFont="1" applyBorder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8" fontId="3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6" fontId="8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2" fontId="3" fillId="7" borderId="0" xfId="0" applyNumberFormat="1" applyFont="1" applyFill="1"/>
    <xf numFmtId="0" fontId="0" fillId="0" borderId="0" xfId="0" applyAlignment="1">
      <alignment horizontal="center"/>
    </xf>
    <xf numFmtId="1" fontId="3" fillId="5" borderId="0" xfId="0" applyNumberFormat="1" applyFont="1" applyFill="1"/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165" fontId="3" fillId="0" borderId="0" xfId="1" applyNumberFormat="1" applyFont="1" applyBorder="1" applyAlignment="1">
      <alignment wrapText="1"/>
    </xf>
    <xf numFmtId="164" fontId="3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4" fontId="1" fillId="0" borderId="0" xfId="1" applyFill="1" applyBorder="1" applyAlignment="1">
      <alignment wrapText="1"/>
    </xf>
    <xf numFmtId="0" fontId="0" fillId="0" borderId="0" xfId="0" applyFill="1" applyBorder="1" applyAlignment="1">
      <alignment wrapText="1"/>
    </xf>
    <xf numFmtId="4" fontId="3" fillId="0" borderId="1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vertical="top" wrapText="1"/>
    </xf>
    <xf numFmtId="165" fontId="1" fillId="0" borderId="0" xfId="1" applyNumberForma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0" fontId="4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49" fontId="9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49" fontId="3" fillId="2" borderId="5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 vertical="top"/>
    </xf>
    <xf numFmtId="170" fontId="3" fillId="2" borderId="0" xfId="1" quotePrefix="1" applyNumberFormat="1" applyFont="1" applyFill="1" applyAlignment="1">
      <alignment horizontal="center" vertical="top"/>
    </xf>
    <xf numFmtId="170" fontId="3" fillId="2" borderId="0" xfId="1" quotePrefix="1" applyNumberFormat="1" applyFont="1" applyFill="1" applyAlignment="1">
      <alignment horizontal="right" vertical="top"/>
    </xf>
    <xf numFmtId="3" fontId="16" fillId="9" borderId="0" xfId="0" applyNumberFormat="1" applyFont="1" applyFill="1" applyAlignment="1">
      <alignment horizontal="center" wrapText="1"/>
    </xf>
    <xf numFmtId="3" fontId="3" fillId="2" borderId="4" xfId="0" quotePrefix="1" applyNumberFormat="1" applyFont="1" applyFill="1" applyBorder="1" applyAlignment="1">
      <alignment horizontal="center"/>
    </xf>
    <xf numFmtId="3" fontId="3" fillId="2" borderId="3" xfId="0" quotePrefix="1" applyNumberFormat="1" applyFont="1" applyFill="1" applyBorder="1" applyAlignment="1">
      <alignment horizontal="center"/>
    </xf>
    <xf numFmtId="49" fontId="3" fillId="2" borderId="4" xfId="0" quotePrefix="1" applyNumberFormat="1" applyFont="1" applyFill="1" applyBorder="1" applyAlignment="1">
      <alignment horizontal="center"/>
    </xf>
    <xf numFmtId="49" fontId="8" fillId="4" borderId="7" xfId="0" applyNumberFormat="1" applyFont="1" applyFill="1" applyBorder="1"/>
    <xf numFmtId="49" fontId="8" fillId="4" borderId="0" xfId="0" applyNumberFormat="1" applyFont="1" applyFill="1"/>
    <xf numFmtId="3" fontId="8" fillId="4" borderId="0" xfId="0" applyNumberFormat="1" applyFont="1" applyFill="1"/>
    <xf numFmtId="166" fontId="8" fillId="4" borderId="0" xfId="0" applyNumberFormat="1" applyFont="1" applyFill="1"/>
    <xf numFmtId="166" fontId="8" fillId="4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top"/>
    </xf>
    <xf numFmtId="1" fontId="3" fillId="9" borderId="8" xfId="0" applyNumberFormat="1" applyFont="1" applyFill="1" applyBorder="1" applyAlignment="1">
      <alignment vertical="center"/>
    </xf>
    <xf numFmtId="49" fontId="3" fillId="9" borderId="8" xfId="0" applyNumberFormat="1" applyFont="1" applyFill="1" applyBorder="1" applyAlignment="1">
      <alignment vertical="center"/>
    </xf>
    <xf numFmtId="0" fontId="3" fillId="9" borderId="9" xfId="0" applyFont="1" applyFill="1" applyBorder="1" applyAlignment="1">
      <alignment vertical="center" wrapText="1"/>
    </xf>
    <xf numFmtId="3" fontId="3" fillId="9" borderId="8" xfId="0" applyNumberFormat="1" applyFont="1" applyFill="1" applyBorder="1" applyAlignment="1">
      <alignment vertical="center"/>
    </xf>
    <xf numFmtId="166" fontId="3" fillId="9" borderId="8" xfId="0" applyNumberFormat="1" applyFont="1" applyFill="1" applyBorder="1" applyAlignment="1">
      <alignment vertical="center"/>
    </xf>
    <xf numFmtId="166" fontId="3" fillId="9" borderId="8" xfId="0" applyNumberFormat="1" applyFont="1" applyFill="1" applyBorder="1" applyAlignment="1">
      <alignment horizontal="right" vertical="center"/>
    </xf>
    <xf numFmtId="1" fontId="3" fillId="0" borderId="8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 wrapText="1"/>
    </xf>
    <xf numFmtId="166" fontId="3" fillId="0" borderId="8" xfId="0" applyNumberFormat="1" applyFont="1" applyBorder="1" applyAlignment="1">
      <alignment vertical="center"/>
    </xf>
    <xf numFmtId="166" fontId="3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vertical="center" wrapText="1"/>
    </xf>
    <xf numFmtId="1" fontId="3" fillId="8" borderId="8" xfId="0" applyNumberFormat="1" applyFont="1" applyFill="1" applyBorder="1" applyAlignment="1">
      <alignment vertical="center"/>
    </xf>
    <xf numFmtId="49" fontId="3" fillId="8" borderId="8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/>
    </xf>
    <xf numFmtId="0" fontId="0" fillId="0" borderId="0" xfId="0" applyAlignment="1">
      <alignment horizontal="right" vertical="top" wrapText="1"/>
    </xf>
    <xf numFmtId="1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" fontId="3" fillId="9" borderId="8" xfId="0" applyNumberFormat="1" applyFont="1" applyFill="1" applyBorder="1" applyAlignment="1">
      <alignment vertical="top"/>
    </xf>
    <xf numFmtId="49" fontId="3" fillId="9" borderId="8" xfId="0" applyNumberFormat="1" applyFont="1" applyFill="1" applyBorder="1" applyAlignment="1">
      <alignment vertical="top"/>
    </xf>
    <xf numFmtId="0" fontId="3" fillId="9" borderId="9" xfId="0" applyFont="1" applyFill="1" applyBorder="1" applyAlignment="1">
      <alignment vertical="top" wrapText="1"/>
    </xf>
    <xf numFmtId="166" fontId="3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1" fontId="3" fillId="0" borderId="8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vertical="top" wrapText="1"/>
    </xf>
    <xf numFmtId="166" fontId="3" fillId="0" borderId="8" xfId="0" applyNumberFormat="1" applyFont="1" applyBorder="1" applyAlignment="1">
      <alignment vertical="top" wrapText="1"/>
    </xf>
    <xf numFmtId="166" fontId="3" fillId="0" borderId="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vertical="center"/>
    </xf>
    <xf numFmtId="3" fontId="3" fillId="9" borderId="8" xfId="0" applyNumberFormat="1" applyFont="1" applyFill="1" applyBorder="1" applyAlignment="1">
      <alignment vertical="top"/>
    </xf>
    <xf numFmtId="166" fontId="3" fillId="9" borderId="8" xfId="0" applyNumberFormat="1" applyFont="1" applyFill="1" applyBorder="1" applyAlignment="1">
      <alignment vertical="top"/>
    </xf>
    <xf numFmtId="166" fontId="3" fillId="9" borderId="8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9" borderId="9" xfId="0" applyFont="1" applyFill="1" applyBorder="1" applyAlignment="1">
      <alignment vertical="center"/>
    </xf>
    <xf numFmtId="3" fontId="0" fillId="0" borderId="0" xfId="0" applyNumberFormat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1" fontId="1" fillId="0" borderId="0" xfId="0" applyNumberFormat="1" applyFont="1"/>
    <xf numFmtId="49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right" wrapText="1"/>
    </xf>
    <xf numFmtId="3" fontId="17" fillId="0" borderId="0" xfId="0" applyNumberFormat="1" applyFont="1"/>
    <xf numFmtId="2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center"/>
    </xf>
    <xf numFmtId="0" fontId="18" fillId="0" borderId="0" xfId="0" applyFont="1" applyAlignment="1">
      <alignment vertical="center"/>
    </xf>
    <xf numFmtId="3" fontId="16" fillId="10" borderId="6" xfId="0" applyNumberFormat="1" applyFont="1" applyFill="1" applyBorder="1" applyAlignment="1">
      <alignment horizontal="center" vertical="center" wrapText="1"/>
    </xf>
    <xf numFmtId="49" fontId="16" fillId="8" borderId="0" xfId="0" applyNumberFormat="1" applyFont="1" applyFill="1" applyAlignment="1">
      <alignment horizontal="center" vertical="center" wrapText="1"/>
    </xf>
    <xf numFmtId="1" fontId="3" fillId="10" borderId="8" xfId="0" applyNumberFormat="1" applyFont="1" applyFill="1" applyBorder="1" applyAlignment="1">
      <alignment vertical="top"/>
    </xf>
    <xf numFmtId="49" fontId="3" fillId="10" borderId="8" xfId="0" applyNumberFormat="1" applyFont="1" applyFill="1" applyBorder="1" applyAlignment="1">
      <alignment vertical="top"/>
    </xf>
    <xf numFmtId="49" fontId="3" fillId="10" borderId="8" xfId="0" quotePrefix="1" applyNumberFormat="1" applyFont="1" applyFill="1" applyBorder="1" applyAlignment="1">
      <alignment vertical="top"/>
    </xf>
    <xf numFmtId="0" fontId="3" fillId="10" borderId="9" xfId="0" applyFont="1" applyFill="1" applyBorder="1" applyAlignment="1">
      <alignment vertical="top" wrapText="1"/>
    </xf>
    <xf numFmtId="3" fontId="3" fillId="10" borderId="8" xfId="0" applyNumberFormat="1" applyFont="1" applyFill="1" applyBorder="1" applyAlignment="1">
      <alignment vertical="top"/>
    </xf>
    <xf numFmtId="166" fontId="3" fillId="10" borderId="8" xfId="0" applyNumberFormat="1" applyFont="1" applyFill="1" applyBorder="1" applyAlignment="1">
      <alignment vertical="top"/>
    </xf>
    <xf numFmtId="166" fontId="3" fillId="10" borderId="8" xfId="0" applyNumberFormat="1" applyFont="1" applyFill="1" applyBorder="1" applyAlignment="1">
      <alignment horizontal="right" vertical="top"/>
    </xf>
    <xf numFmtId="1" fontId="3" fillId="10" borderId="8" xfId="0" applyNumberFormat="1" applyFont="1" applyFill="1" applyBorder="1" applyAlignment="1">
      <alignment vertical="center"/>
    </xf>
    <xf numFmtId="49" fontId="3" fillId="10" borderId="8" xfId="0" applyNumberFormat="1" applyFont="1" applyFill="1" applyBorder="1" applyAlignment="1">
      <alignment vertical="center"/>
    </xf>
    <xf numFmtId="49" fontId="3" fillId="10" borderId="8" xfId="0" quotePrefix="1" applyNumberFormat="1" applyFont="1" applyFill="1" applyBorder="1" applyAlignment="1">
      <alignment vertical="center"/>
    </xf>
    <xf numFmtId="0" fontId="3" fillId="10" borderId="9" xfId="0" applyFont="1" applyFill="1" applyBorder="1" applyAlignment="1">
      <alignment vertical="center" wrapText="1"/>
    </xf>
    <xf numFmtId="3" fontId="3" fillId="10" borderId="8" xfId="0" applyNumberFormat="1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166" fontId="3" fillId="8" borderId="8" xfId="0" applyNumberFormat="1" applyFont="1" applyFill="1" applyBorder="1" applyAlignment="1">
      <alignment vertical="center"/>
    </xf>
    <xf numFmtId="166" fontId="3" fillId="8" borderId="8" xfId="0" applyNumberFormat="1" applyFont="1" applyFill="1" applyBorder="1" applyAlignment="1">
      <alignment horizontal="right" vertical="center"/>
    </xf>
    <xf numFmtId="1" fontId="3" fillId="8" borderId="8" xfId="0" applyNumberFormat="1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 wrapText="1"/>
    </xf>
    <xf numFmtId="0" fontId="3" fillId="8" borderId="0" xfId="0" applyFont="1" applyFill="1"/>
    <xf numFmtId="3" fontId="3" fillId="8" borderId="0" xfId="0" applyNumberFormat="1" applyFont="1" applyFill="1"/>
    <xf numFmtId="166" fontId="3" fillId="8" borderId="0" xfId="0" applyNumberFormat="1" applyFont="1" applyFill="1"/>
    <xf numFmtId="166" fontId="3" fillId="8" borderId="0" xfId="0" applyNumberFormat="1" applyFont="1" applyFill="1" applyAlignment="1">
      <alignment horizontal="right"/>
    </xf>
    <xf numFmtId="1" fontId="3" fillId="11" borderId="0" xfId="0" applyNumberFormat="1" applyFont="1" applyFill="1" applyAlignment="1">
      <alignment horizontal="center"/>
    </xf>
    <xf numFmtId="49" fontId="3" fillId="11" borderId="7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vertical="center"/>
    </xf>
    <xf numFmtId="0" fontId="0" fillId="0" borderId="0" xfId="0" applyBorder="1"/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0" fillId="0" borderId="0" xfId="0" applyFill="1"/>
    <xf numFmtId="3" fontId="3" fillId="0" borderId="8" xfId="0" applyNumberFormat="1" applyFont="1" applyFill="1" applyBorder="1" applyAlignment="1">
      <alignment vertical="center" wrapText="1"/>
    </xf>
    <xf numFmtId="3" fontId="3" fillId="10" borderId="8" xfId="0" applyNumberFormat="1" applyFont="1" applyFill="1" applyBorder="1" applyAlignment="1">
      <alignment vertical="center" wrapText="1"/>
    </xf>
    <xf numFmtId="172" fontId="3" fillId="0" borderId="0" xfId="0" applyNumberFormat="1" applyFont="1"/>
    <xf numFmtId="168" fontId="1" fillId="0" borderId="0" xfId="1" applyNumberFormat="1" applyFill="1" applyBorder="1" applyAlignment="1">
      <alignment wrapText="1"/>
    </xf>
    <xf numFmtId="1" fontId="3" fillId="0" borderId="8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3" fontId="3" fillId="0" borderId="9" xfId="0" applyNumberFormat="1" applyFont="1" applyFill="1" applyBorder="1" applyAlignment="1">
      <alignment vertical="center"/>
    </xf>
    <xf numFmtId="172" fontId="3" fillId="0" borderId="0" xfId="0" applyNumberFormat="1" applyFont="1" applyAlignment="1">
      <alignment horizontal="right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166" fontId="3" fillId="0" borderId="8" xfId="0" applyNumberFormat="1" applyFont="1" applyFill="1" applyBorder="1" applyAlignment="1">
      <alignment horizontal="right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top"/>
    </xf>
    <xf numFmtId="4" fontId="0" fillId="0" borderId="1" xfId="0" applyNumberForma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top"/>
    </xf>
    <xf numFmtId="3" fontId="3" fillId="0" borderId="8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/>
    </xf>
    <xf numFmtId="4" fontId="3" fillId="6" borderId="1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right" vertical="top" wrapText="1"/>
    </xf>
    <xf numFmtId="166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 applyAlignment="1">
      <alignment horizontal="right" vertical="top"/>
    </xf>
    <xf numFmtId="166" fontId="3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Fill="1" applyBorder="1"/>
    <xf numFmtId="166" fontId="0" fillId="0" borderId="1" xfId="0" applyNumberFormat="1" applyFill="1" applyBorder="1"/>
    <xf numFmtId="49" fontId="8" fillId="4" borderId="1" xfId="0" applyNumberFormat="1" applyFont="1" applyFill="1" applyBorder="1" applyAlignment="1">
      <alignment horizontal="left" vertical="center"/>
    </xf>
    <xf numFmtId="169" fontId="8" fillId="4" borderId="1" xfId="0" applyNumberFormat="1" applyFont="1" applyFill="1" applyBorder="1" applyAlignment="1">
      <alignment vertical="center"/>
    </xf>
    <xf numFmtId="166" fontId="8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right" vertical="top" wrapText="1"/>
    </xf>
    <xf numFmtId="4" fontId="3" fillId="0" borderId="1" xfId="1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top" wrapText="1"/>
    </xf>
    <xf numFmtId="4" fontId="3" fillId="6" borderId="1" xfId="1" applyNumberFormat="1" applyFont="1" applyFill="1" applyBorder="1" applyAlignment="1">
      <alignment horizontal="right" vertical="center"/>
    </xf>
    <xf numFmtId="166" fontId="3" fillId="12" borderId="1" xfId="0" applyNumberFormat="1" applyFont="1" applyFill="1" applyBorder="1" applyAlignment="1">
      <alignment horizontal="right" vertical="center" wrapText="1"/>
    </xf>
    <xf numFmtId="166" fontId="3" fillId="12" borderId="1" xfId="0" applyNumberFormat="1" applyFont="1" applyFill="1" applyBorder="1" applyAlignment="1">
      <alignment horizontal="right" vertical="top"/>
    </xf>
    <xf numFmtId="3" fontId="0" fillId="0" borderId="0" xfId="0" applyNumberFormat="1" applyBorder="1"/>
    <xf numFmtId="165" fontId="0" fillId="0" borderId="0" xfId="0" applyNumberFormat="1" applyBorder="1"/>
    <xf numFmtId="166" fontId="1" fillId="0" borderId="0" xfId="0" applyNumberFormat="1" applyFont="1" applyBorder="1"/>
    <xf numFmtId="166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left" vertical="center"/>
    </xf>
    <xf numFmtId="4" fontId="3" fillId="13" borderId="1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horizontal="left" wrapText="1"/>
    </xf>
    <xf numFmtId="1" fontId="0" fillId="0" borderId="0" xfId="0" applyNumberFormat="1" applyBorder="1" applyAlignment="1">
      <alignment horizontal="left" wrapText="1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3" fontId="3" fillId="0" borderId="8" xfId="0" applyNumberFormat="1" applyFont="1" applyFill="1" applyBorder="1" applyAlignment="1">
      <alignment vertical="top" wrapText="1"/>
    </xf>
    <xf numFmtId="166" fontId="3" fillId="0" borderId="8" xfId="0" applyNumberFormat="1" applyFont="1" applyFill="1" applyBorder="1" applyAlignment="1">
      <alignment vertical="top"/>
    </xf>
    <xf numFmtId="3" fontId="3" fillId="0" borderId="8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3" fillId="9" borderId="8" xfId="0" applyFont="1" applyFill="1" applyBorder="1" applyAlignment="1">
      <alignment horizontal="left" vertical="center"/>
    </xf>
    <xf numFmtId="3" fontId="3" fillId="9" borderId="9" xfId="0" applyNumberFormat="1" applyFont="1" applyFill="1" applyBorder="1" applyAlignment="1">
      <alignment vertical="center"/>
    </xf>
    <xf numFmtId="3" fontId="3" fillId="9" borderId="8" xfId="0" applyNumberFormat="1" applyFont="1" applyFill="1" applyBorder="1" applyAlignment="1">
      <alignment vertical="center" wrapText="1"/>
    </xf>
    <xf numFmtId="166" fontId="3" fillId="9" borderId="8" xfId="0" applyNumberFormat="1" applyFont="1" applyFill="1" applyBorder="1" applyAlignment="1">
      <alignment vertical="center" wrapText="1"/>
    </xf>
    <xf numFmtId="166" fontId="3" fillId="9" borderId="8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1" fontId="3" fillId="10" borderId="8" xfId="0" applyNumberFormat="1" applyFont="1" applyFill="1" applyBorder="1" applyAlignment="1">
      <alignment vertical="center" wrapText="1"/>
    </xf>
    <xf numFmtId="0" fontId="3" fillId="10" borderId="8" xfId="0" applyFont="1" applyFill="1" applyBorder="1" applyAlignment="1">
      <alignment horizontal="left" vertical="center"/>
    </xf>
    <xf numFmtId="166" fontId="3" fillId="10" borderId="8" xfId="0" applyNumberFormat="1" applyFont="1" applyFill="1" applyBorder="1" applyAlignment="1">
      <alignment vertical="center" wrapText="1"/>
    </xf>
    <xf numFmtId="1" fontId="3" fillId="9" borderId="8" xfId="0" applyNumberFormat="1" applyFont="1" applyFill="1" applyBorder="1" applyAlignment="1">
      <alignment vertical="center" wrapText="1"/>
    </xf>
    <xf numFmtId="166" fontId="3" fillId="9" borderId="9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14" fillId="0" borderId="1" xfId="2" applyNumberFormat="1" applyFont="1" applyFill="1" applyBorder="1" applyAlignment="1">
      <alignment horizontal="right" vertical="top"/>
    </xf>
    <xf numFmtId="4" fontId="0" fillId="0" borderId="0" xfId="0" applyNumberFormat="1"/>
    <xf numFmtId="165" fontId="0" fillId="0" borderId="1" xfId="0" applyNumberFormat="1" applyFill="1" applyBorder="1"/>
    <xf numFmtId="166" fontId="3" fillId="0" borderId="8" xfId="0" applyNumberFormat="1" applyFont="1" applyFill="1" applyBorder="1" applyAlignment="1">
      <alignment vertical="center"/>
    </xf>
    <xf numFmtId="166" fontId="3" fillId="0" borderId="8" xfId="0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vertical="top"/>
    </xf>
    <xf numFmtId="166" fontId="0" fillId="0" borderId="1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49" fontId="3" fillId="2" borderId="5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71" fontId="4" fillId="0" borderId="0" xfId="0" applyNumberFormat="1" applyFont="1" applyAlignment="1">
      <alignment horizontal="center"/>
    </xf>
  </cellXfs>
  <cellStyles count="4">
    <cellStyle name="Normalno" xfId="0" builtinId="0"/>
    <cellStyle name="Normalno 3" xfId="2"/>
    <cellStyle name="Obično_List4" xfId="3"/>
    <cellStyle name="Zarez" xfId="1" builtinId="3"/>
  </cellStyles>
  <dxfs count="0"/>
  <tableStyles count="0" defaultTableStyle="TableStyleMedium2" defaultPivotStyle="PivotStyleLight16"/>
  <colors>
    <mruColors>
      <color rgb="FFF0F28A"/>
      <color rgb="FFFF0066"/>
      <color rgb="FF66FF66"/>
      <color rgb="FF0066FF"/>
      <color rgb="FF00FFFF"/>
      <color rgb="FFE68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0</xdr:row>
      <xdr:rowOff>276225</xdr:rowOff>
    </xdr:from>
    <xdr:to>
      <xdr:col>8</xdr:col>
      <xdr:colOff>815687</xdr:colOff>
      <xdr:row>0</xdr:row>
      <xdr:rowOff>1086716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xmlns="" id="{B9181E3E-E3D5-4230-BA9A-92A645E9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76225"/>
          <a:ext cx="596612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3"/>
  <sheetViews>
    <sheetView topLeftCell="A121" zoomScaleNormal="100" zoomScaleSheetLayoutView="85" workbookViewId="0">
      <selection activeCell="O1" sqref="O1"/>
    </sheetView>
  </sheetViews>
  <sheetFormatPr defaultRowHeight="12.75" x14ac:dyDescent="0.2"/>
  <cols>
    <col min="1" max="1" width="2.28515625" style="28" customWidth="1"/>
    <col min="2" max="7" width="2.28515625" style="1" customWidth="1"/>
    <col min="9" max="9" width="24.28515625" customWidth="1"/>
    <col min="10" max="12" width="15.7109375" style="2" customWidth="1"/>
    <col min="13" max="13" width="15.7109375" style="3" customWidth="1"/>
    <col min="14" max="14" width="15.7109375" customWidth="1"/>
    <col min="15" max="18" width="10.7109375" customWidth="1"/>
    <col min="19" max="19" width="13.42578125" bestFit="1" customWidth="1"/>
  </cols>
  <sheetData>
    <row r="1" spans="2:25" ht="92.25" customHeight="1" x14ac:dyDescent="0.2">
      <c r="O1" s="4"/>
    </row>
    <row r="2" spans="2:25" ht="87" customHeight="1" x14ac:dyDescent="0.2">
      <c r="I2" s="63" t="s">
        <v>644</v>
      </c>
    </row>
    <row r="3" spans="2:25" ht="66.75" customHeight="1" x14ac:dyDescent="0.2">
      <c r="D3" s="5"/>
      <c r="E3" s="5"/>
      <c r="F3" s="5"/>
      <c r="G3" s="5"/>
      <c r="H3" s="327" t="s">
        <v>643</v>
      </c>
      <c r="I3" s="328"/>
      <c r="J3" s="328"/>
      <c r="K3" s="328"/>
      <c r="L3" s="328"/>
      <c r="M3" s="328"/>
      <c r="N3" s="328"/>
      <c r="O3" s="328"/>
      <c r="P3" s="328"/>
      <c r="Q3" s="328"/>
      <c r="R3" s="328"/>
    </row>
    <row r="4" spans="2:25" ht="15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25" ht="26.25" x14ac:dyDescent="0.4">
      <c r="B5" s="6"/>
      <c r="C5" s="6"/>
      <c r="D5" s="6"/>
      <c r="E5" s="6"/>
      <c r="F5" s="6"/>
      <c r="G5" s="6"/>
      <c r="H5" s="329" t="s">
        <v>602</v>
      </c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6"/>
      <c r="T5" s="6"/>
      <c r="U5" s="6"/>
      <c r="V5" s="6"/>
      <c r="W5" s="6"/>
      <c r="X5" s="6"/>
      <c r="Y5" s="6"/>
    </row>
    <row r="7" spans="2:25" ht="15.75" x14ac:dyDescent="0.2">
      <c r="B7" s="7"/>
      <c r="C7" s="7"/>
      <c r="D7" s="7"/>
      <c r="E7" s="7"/>
      <c r="F7" s="7"/>
      <c r="G7" s="7"/>
      <c r="H7" s="330" t="s">
        <v>0</v>
      </c>
      <c r="I7" s="330"/>
      <c r="J7" s="330"/>
      <c r="K7" s="330"/>
      <c r="L7" s="330"/>
      <c r="M7" s="330"/>
      <c r="N7" s="330"/>
      <c r="O7" s="330"/>
      <c r="P7" s="330"/>
      <c r="Q7" s="330"/>
      <c r="R7" s="330"/>
    </row>
    <row r="8" spans="2:25" x14ac:dyDescent="0.2">
      <c r="H8" s="8"/>
      <c r="J8" s="9"/>
      <c r="K8" s="9"/>
      <c r="L8" s="9"/>
      <c r="M8" s="10"/>
    </row>
    <row r="9" spans="2:25" s="12" customFormat="1" ht="15.75" customHeight="1" x14ac:dyDescent="0.2">
      <c r="B9" s="11"/>
      <c r="C9" s="11"/>
      <c r="D9" s="11"/>
      <c r="E9" s="11"/>
      <c r="F9" s="11"/>
      <c r="G9" s="11"/>
      <c r="H9" s="331" t="s">
        <v>603</v>
      </c>
      <c r="I9" s="331"/>
      <c r="J9" s="331"/>
      <c r="K9" s="331"/>
      <c r="L9" s="331"/>
      <c r="M9" s="331"/>
      <c r="N9" s="331"/>
      <c r="O9" s="331"/>
      <c r="P9" s="331"/>
      <c r="Q9" s="331"/>
      <c r="R9" s="331"/>
    </row>
    <row r="10" spans="2:25" ht="20.25" x14ac:dyDescent="0.3">
      <c r="H10" s="13" t="s">
        <v>1</v>
      </c>
      <c r="I10" s="14"/>
      <c r="J10" s="9"/>
      <c r="K10" s="9"/>
      <c r="L10" s="9"/>
      <c r="M10" s="10"/>
    </row>
    <row r="11" spans="2:25" x14ac:dyDescent="0.2">
      <c r="H11" s="211"/>
      <c r="I11" s="278"/>
      <c r="J11" s="279"/>
      <c r="K11" s="279"/>
      <c r="L11" s="279"/>
      <c r="M11" s="280"/>
      <c r="N11" s="211"/>
      <c r="O11" s="211"/>
      <c r="P11" s="211"/>
      <c r="Q11" s="211"/>
      <c r="R11" s="211"/>
    </row>
    <row r="12" spans="2:25" x14ac:dyDescent="0.2">
      <c r="H12" s="15"/>
      <c r="I12" s="15"/>
      <c r="J12" s="16" t="s">
        <v>2</v>
      </c>
      <c r="K12" s="16" t="s">
        <v>3</v>
      </c>
      <c r="L12" s="16" t="s">
        <v>3</v>
      </c>
      <c r="M12" s="16" t="s">
        <v>4</v>
      </c>
      <c r="N12" s="16" t="s">
        <v>4</v>
      </c>
      <c r="O12" s="17" t="s">
        <v>5</v>
      </c>
      <c r="P12" s="17" t="s">
        <v>5</v>
      </c>
      <c r="Q12" s="17" t="s">
        <v>5</v>
      </c>
      <c r="R12" s="17" t="s">
        <v>5</v>
      </c>
    </row>
    <row r="13" spans="2:25" x14ac:dyDescent="0.2">
      <c r="H13" s="15"/>
      <c r="I13" s="15"/>
      <c r="J13" s="18" t="s">
        <v>6</v>
      </c>
      <c r="K13" s="18" t="s">
        <v>7</v>
      </c>
      <c r="L13" s="18" t="s">
        <v>115</v>
      </c>
      <c r="M13" s="18" t="s">
        <v>558</v>
      </c>
      <c r="N13" s="18" t="s">
        <v>604</v>
      </c>
      <c r="O13" s="19" t="s">
        <v>32</v>
      </c>
      <c r="P13" s="19" t="s">
        <v>116</v>
      </c>
      <c r="Q13" s="19" t="s">
        <v>559</v>
      </c>
      <c r="R13" s="19" t="s">
        <v>605</v>
      </c>
    </row>
    <row r="14" spans="2:25" x14ac:dyDescent="0.2">
      <c r="H14" s="15"/>
      <c r="I14" s="15"/>
      <c r="J14" s="20">
        <v>1</v>
      </c>
      <c r="K14" s="20">
        <v>2</v>
      </c>
      <c r="L14" s="20">
        <v>3</v>
      </c>
      <c r="M14" s="20">
        <v>4</v>
      </c>
      <c r="N14" s="20">
        <v>5</v>
      </c>
      <c r="O14" s="21" t="s">
        <v>8</v>
      </c>
      <c r="P14" s="21" t="s">
        <v>9</v>
      </c>
      <c r="Q14" s="21" t="s">
        <v>10</v>
      </c>
      <c r="R14" s="21" t="s">
        <v>11</v>
      </c>
    </row>
    <row r="15" spans="2:25" ht="25.5" customHeight="1" x14ac:dyDescent="0.2">
      <c r="H15" s="22" t="s">
        <v>12</v>
      </c>
      <c r="I15" s="22"/>
      <c r="J15" s="23"/>
      <c r="K15" s="23"/>
      <c r="L15" s="23"/>
      <c r="M15" s="24"/>
      <c r="N15" s="24"/>
      <c r="O15" s="25"/>
      <c r="P15" s="25"/>
      <c r="Q15" s="25"/>
      <c r="R15" s="25"/>
    </row>
    <row r="16" spans="2:25" ht="20.100000000000001" customHeight="1" x14ac:dyDescent="0.2">
      <c r="H16" s="26">
        <v>6</v>
      </c>
      <c r="I16" s="27" t="s">
        <v>13</v>
      </c>
      <c r="J16" s="85">
        <v>24919367.379999999</v>
      </c>
      <c r="K16" s="243">
        <v>34623900</v>
      </c>
      <c r="L16" s="243">
        <v>34493176</v>
      </c>
      <c r="M16" s="85">
        <v>30696000</v>
      </c>
      <c r="N16" s="243">
        <v>28816702</v>
      </c>
      <c r="O16" s="316">
        <f>AVERAGE(K16/J16)*100</f>
        <v>138.94373589832281</v>
      </c>
      <c r="P16" s="316">
        <f>AVERAGE(L16/K16)*100</f>
        <v>99.622445767230147</v>
      </c>
      <c r="Q16" s="316">
        <f>AVERAGE(M16/L16)*100</f>
        <v>88.991515307259618</v>
      </c>
      <c r="R16" s="316">
        <f>AVERAGE(N16/M16)*100</f>
        <v>93.877710450873082</v>
      </c>
    </row>
    <row r="17" spans="1:19" ht="20.100000000000001" customHeight="1" x14ac:dyDescent="0.2">
      <c r="H17" s="26">
        <v>7</v>
      </c>
      <c r="I17" s="27" t="s">
        <v>14</v>
      </c>
      <c r="J17" s="85">
        <v>115463.67999999999</v>
      </c>
      <c r="K17" s="243">
        <v>1510000</v>
      </c>
      <c r="L17" s="243">
        <v>1510000</v>
      </c>
      <c r="M17" s="85">
        <v>1510000</v>
      </c>
      <c r="N17" s="243">
        <v>1510000</v>
      </c>
      <c r="O17" s="316">
        <f t="shared" ref="O17:O22" si="0">AVERAGE(K17/J17)*100</f>
        <v>1307.7705474136976</v>
      </c>
      <c r="P17" s="316">
        <f t="shared" ref="P17:R22" si="1">AVERAGE(L17/K17)*100</f>
        <v>100</v>
      </c>
      <c r="Q17" s="316">
        <f>AVERAGE(M17/L17)*100</f>
        <v>100</v>
      </c>
      <c r="R17" s="316">
        <f t="shared" si="1"/>
        <v>100</v>
      </c>
    </row>
    <row r="18" spans="1:19" ht="20.100000000000001" customHeight="1" x14ac:dyDescent="0.2">
      <c r="H18" s="326" t="s">
        <v>15</v>
      </c>
      <c r="I18" s="326"/>
      <c r="J18" s="85">
        <f>SUM(J16:J17)</f>
        <v>25034831.059999999</v>
      </c>
      <c r="K18" s="85">
        <v>36133900</v>
      </c>
      <c r="L18" s="85">
        <f>SUM(L16:L17)</f>
        <v>36003176</v>
      </c>
      <c r="M18" s="85">
        <v>32206000</v>
      </c>
      <c r="N18" s="85">
        <f t="shared" ref="N18" si="2">SUM(N16:N17)</f>
        <v>30326702</v>
      </c>
      <c r="O18" s="316">
        <f t="shared" si="0"/>
        <v>144.33450704500183</v>
      </c>
      <c r="P18" s="316">
        <f t="shared" si="1"/>
        <v>99.638223385795612</v>
      </c>
      <c r="Q18" s="316">
        <f t="shared" si="1"/>
        <v>89.453219349315177</v>
      </c>
      <c r="R18" s="316">
        <f t="shared" si="1"/>
        <v>94.16475811960504</v>
      </c>
    </row>
    <row r="19" spans="1:19" ht="20.100000000000001" customHeight="1" x14ac:dyDescent="0.2">
      <c r="H19" s="26">
        <v>3</v>
      </c>
      <c r="I19" s="27" t="s">
        <v>16</v>
      </c>
      <c r="J19" s="85">
        <v>22380344.289999999</v>
      </c>
      <c r="K19" s="243">
        <v>27519700</v>
      </c>
      <c r="L19" s="243">
        <v>28815926</v>
      </c>
      <c r="M19" s="243">
        <v>26624926</v>
      </c>
      <c r="N19" s="243">
        <v>22646926</v>
      </c>
      <c r="O19" s="316">
        <f t="shared" si="0"/>
        <v>122.96370262854433</v>
      </c>
      <c r="P19" s="316">
        <f t="shared" si="1"/>
        <v>104.71017489289491</v>
      </c>
      <c r="Q19" s="316">
        <f t="shared" si="1"/>
        <v>92.396565704673179</v>
      </c>
      <c r="R19" s="316">
        <f t="shared" si="1"/>
        <v>85.059113403733036</v>
      </c>
    </row>
    <row r="20" spans="1:19" ht="20.100000000000001" customHeight="1" x14ac:dyDescent="0.2">
      <c r="H20" s="26">
        <v>4</v>
      </c>
      <c r="I20" s="27" t="s">
        <v>17</v>
      </c>
      <c r="J20" s="85">
        <v>15140876.789999999</v>
      </c>
      <c r="K20" s="243">
        <v>8614200</v>
      </c>
      <c r="L20" s="243">
        <v>10663700</v>
      </c>
      <c r="M20" s="85">
        <v>6156700</v>
      </c>
      <c r="N20" s="243">
        <v>6127700</v>
      </c>
      <c r="O20" s="316">
        <f t="shared" si="0"/>
        <v>56.893666856131922</v>
      </c>
      <c r="P20" s="316">
        <f t="shared" si="1"/>
        <v>123.79211070093565</v>
      </c>
      <c r="Q20" s="316">
        <f t="shared" si="1"/>
        <v>57.735120080272331</v>
      </c>
      <c r="R20" s="316">
        <f t="shared" si="1"/>
        <v>99.528968440885535</v>
      </c>
    </row>
    <row r="21" spans="1:19" ht="20.100000000000001" customHeight="1" x14ac:dyDescent="0.2">
      <c r="H21" s="326" t="s">
        <v>15</v>
      </c>
      <c r="I21" s="326"/>
      <c r="J21" s="85">
        <f>SUM(J19:J20)</f>
        <v>37521221.079999998</v>
      </c>
      <c r="K21" s="85">
        <v>36133900</v>
      </c>
      <c r="L21" s="85">
        <f>SUM(L19:L20)</f>
        <v>39479626</v>
      </c>
      <c r="M21" s="85">
        <f t="shared" ref="M21:N21" si="3">SUM(M19:M20)</f>
        <v>32781626</v>
      </c>
      <c r="N21" s="85">
        <f t="shared" si="3"/>
        <v>28774626</v>
      </c>
      <c r="O21" s="316">
        <f t="shared" si="0"/>
        <v>96.302569479170046</v>
      </c>
      <c r="P21" s="316">
        <f t="shared" si="1"/>
        <v>109.25924408934546</v>
      </c>
      <c r="Q21" s="316">
        <f t="shared" si="1"/>
        <v>83.034287102922406</v>
      </c>
      <c r="R21" s="316">
        <f t="shared" si="1"/>
        <v>87.776689295399819</v>
      </c>
    </row>
    <row r="22" spans="1:19" ht="20.100000000000001" customHeight="1" x14ac:dyDescent="0.2">
      <c r="H22" s="26"/>
      <c r="I22" s="27" t="s">
        <v>18</v>
      </c>
      <c r="J22" s="96">
        <v>-12486390.02</v>
      </c>
      <c r="K22" s="243">
        <v>0</v>
      </c>
      <c r="L22" s="243">
        <v>-3476450</v>
      </c>
      <c r="M22" s="243">
        <v>-575626</v>
      </c>
      <c r="N22" s="243">
        <v>1552076</v>
      </c>
      <c r="O22" s="316">
        <f t="shared" si="0"/>
        <v>0</v>
      </c>
      <c r="P22" s="316">
        <v>0</v>
      </c>
      <c r="Q22" s="316">
        <f t="shared" si="1"/>
        <v>16.55786793999626</v>
      </c>
      <c r="R22" s="316">
        <f>AVERAGE(N22/M22)*100</f>
        <v>-269.63271290733911</v>
      </c>
    </row>
    <row r="23" spans="1:19" ht="12" customHeight="1" x14ac:dyDescent="0.2">
      <c r="H23" s="29"/>
      <c r="I23" s="29"/>
      <c r="J23" s="30"/>
      <c r="K23" s="30"/>
      <c r="L23" s="30"/>
      <c r="M23" s="31"/>
      <c r="N23" s="29"/>
      <c r="O23" s="29"/>
      <c r="P23" s="29"/>
      <c r="Q23" s="29"/>
      <c r="R23" s="29"/>
    </row>
    <row r="24" spans="1:19" ht="25.5" customHeight="1" x14ac:dyDescent="0.2">
      <c r="H24" s="22" t="s">
        <v>19</v>
      </c>
      <c r="I24" s="22"/>
      <c r="J24" s="23"/>
      <c r="K24" s="23"/>
      <c r="L24" s="23"/>
      <c r="M24" s="32"/>
      <c r="N24" s="32"/>
      <c r="O24" s="32"/>
      <c r="P24" s="32"/>
      <c r="Q24" s="32"/>
      <c r="R24" s="32"/>
    </row>
    <row r="25" spans="1:19" ht="20.100000000000001" customHeight="1" x14ac:dyDescent="0.2">
      <c r="H25" s="26">
        <v>8</v>
      </c>
      <c r="I25" s="27" t="s">
        <v>20</v>
      </c>
      <c r="J25" s="273">
        <v>7628708.6200000001</v>
      </c>
      <c r="K25" s="238">
        <v>0</v>
      </c>
      <c r="L25" s="238">
        <v>6000000</v>
      </c>
      <c r="M25" s="85">
        <v>0</v>
      </c>
      <c r="N25" s="243">
        <v>0</v>
      </c>
      <c r="O25" s="316">
        <v>0</v>
      </c>
      <c r="P25" s="316">
        <v>0</v>
      </c>
      <c r="Q25" s="316">
        <f t="shared" ref="Q25:Q27" si="4">AVERAGE(M25/L25)*100</f>
        <v>0</v>
      </c>
      <c r="R25" s="316">
        <v>0</v>
      </c>
    </row>
    <row r="26" spans="1:19" s="71" customFormat="1" ht="22.5" customHeight="1" x14ac:dyDescent="0.2">
      <c r="A26" s="295"/>
      <c r="B26" s="296"/>
      <c r="C26" s="296"/>
      <c r="D26" s="296"/>
      <c r="E26" s="296"/>
      <c r="F26" s="296"/>
      <c r="G26" s="296"/>
      <c r="H26" s="294">
        <v>5</v>
      </c>
      <c r="I26" s="27" t="s">
        <v>21</v>
      </c>
      <c r="J26" s="238">
        <v>0</v>
      </c>
      <c r="K26" s="243">
        <v>0</v>
      </c>
      <c r="L26" s="243">
        <v>2800000</v>
      </c>
      <c r="M26" s="85">
        <v>1600000</v>
      </c>
      <c r="N26" s="243">
        <v>1600000</v>
      </c>
      <c r="O26" s="316">
        <v>0</v>
      </c>
      <c r="P26" s="316">
        <v>0</v>
      </c>
      <c r="Q26" s="316">
        <f t="shared" si="4"/>
        <v>57.142857142857139</v>
      </c>
      <c r="R26" s="316">
        <f>AVERAGE(N26/M26)*100</f>
        <v>100</v>
      </c>
    </row>
    <row r="27" spans="1:19" ht="20.100000000000001" customHeight="1" x14ac:dyDescent="0.2">
      <c r="H27" s="26"/>
      <c r="I27" s="27" t="s">
        <v>22</v>
      </c>
      <c r="J27" s="273">
        <v>7628708.6200000001</v>
      </c>
      <c r="K27" s="243">
        <v>0</v>
      </c>
      <c r="L27" s="243">
        <v>3200000</v>
      </c>
      <c r="M27" s="85">
        <v>1600000</v>
      </c>
      <c r="N27" s="243">
        <v>1600000</v>
      </c>
      <c r="O27" s="316">
        <v>0</v>
      </c>
      <c r="P27" s="316">
        <v>0</v>
      </c>
      <c r="Q27" s="316">
        <f t="shared" si="4"/>
        <v>50</v>
      </c>
      <c r="R27" s="316">
        <f>AVERAGE(N27/M27)*100</f>
        <v>100</v>
      </c>
    </row>
    <row r="28" spans="1:19" ht="12.75" customHeight="1" x14ac:dyDescent="0.2">
      <c r="H28" s="29"/>
      <c r="I28" s="29"/>
      <c r="J28" s="313"/>
      <c r="K28" s="30"/>
      <c r="L28" s="30"/>
      <c r="M28" s="31"/>
      <c r="N28" s="29"/>
      <c r="O28" s="29"/>
      <c r="P28" s="29"/>
      <c r="Q28" s="29"/>
      <c r="R28" s="29"/>
    </row>
    <row r="29" spans="1:19" ht="25.5" customHeight="1" x14ac:dyDescent="0.2">
      <c r="H29" s="22" t="s">
        <v>23</v>
      </c>
      <c r="I29" s="22"/>
      <c r="J29" s="23"/>
      <c r="K29" s="23"/>
      <c r="L29" s="23"/>
      <c r="M29" s="282"/>
      <c r="N29" s="32"/>
      <c r="O29" s="32"/>
      <c r="P29" s="32"/>
      <c r="Q29" s="32"/>
      <c r="R29" s="32"/>
    </row>
    <row r="30" spans="1:19" s="39" customFormat="1" ht="27" customHeight="1" x14ac:dyDescent="0.2">
      <c r="A30" s="34"/>
      <c r="B30" s="35"/>
      <c r="C30" s="35"/>
      <c r="D30" s="35"/>
      <c r="E30" s="35"/>
      <c r="F30" s="35"/>
      <c r="G30" s="35"/>
      <c r="H30" s="40">
        <v>9</v>
      </c>
      <c r="I30" s="37" t="s">
        <v>24</v>
      </c>
      <c r="J30" s="97">
        <v>4897308.0199999996</v>
      </c>
      <c r="K30" s="234">
        <v>2000000</v>
      </c>
      <c r="L30" s="234">
        <v>2500000</v>
      </c>
      <c r="M30" s="317">
        <v>2223550</v>
      </c>
      <c r="N30" s="234">
        <v>47924</v>
      </c>
      <c r="O30" s="254">
        <f>AVERAGE(K30/J30)*100</f>
        <v>40.838762680073373</v>
      </c>
      <c r="P30" s="254">
        <f>AVERAGE(L30/K30)*100</f>
        <v>125</v>
      </c>
      <c r="Q30" s="254">
        <f>AVERAGE(M30/L30)*100</f>
        <v>88.941999999999993</v>
      </c>
      <c r="R30" s="254">
        <f>AVERAGE(N30/M30)*100</f>
        <v>2.1552922129027907</v>
      </c>
    </row>
    <row r="31" spans="1:19" s="39" customFormat="1" ht="27" customHeight="1" x14ac:dyDescent="0.2">
      <c r="A31" s="34"/>
      <c r="B31" s="35"/>
      <c r="C31" s="35"/>
      <c r="D31" s="35"/>
      <c r="E31" s="35"/>
      <c r="F31" s="35"/>
      <c r="G31" s="35"/>
      <c r="H31" s="40"/>
      <c r="I31" s="37" t="s">
        <v>542</v>
      </c>
      <c r="J31" s="97">
        <v>4897308.0199999996</v>
      </c>
      <c r="K31" s="234">
        <v>0</v>
      </c>
      <c r="L31" s="234">
        <v>276450</v>
      </c>
      <c r="M31" s="234">
        <v>2175626</v>
      </c>
      <c r="N31" s="234">
        <v>47924</v>
      </c>
      <c r="O31" s="254">
        <f>AVERAGE(K31/J31)*100</f>
        <v>0</v>
      </c>
      <c r="P31" s="254">
        <v>0</v>
      </c>
      <c r="Q31" s="254">
        <f>AVERAGE(M31/L31)*100</f>
        <v>786.98715861819494</v>
      </c>
      <c r="R31" s="316">
        <f>AVERAGE(N31/M31)*100</f>
        <v>2.2027683066850647</v>
      </c>
    </row>
    <row r="32" spans="1:19" ht="12.75" customHeight="1" x14ac:dyDescent="0.2">
      <c r="H32" s="29"/>
      <c r="I32" s="29"/>
      <c r="J32" s="30"/>
      <c r="K32" s="30"/>
      <c r="L32" s="30"/>
      <c r="M32" s="31"/>
      <c r="N32" s="29"/>
      <c r="O32" s="29"/>
      <c r="P32" s="29"/>
      <c r="Q32" s="29"/>
      <c r="R32" s="29"/>
      <c r="S32" s="312"/>
    </row>
    <row r="33" spans="1:18" s="41" customFormat="1" ht="25.5" customHeight="1" x14ac:dyDescent="0.2">
      <c r="A33" s="28"/>
      <c r="B33" s="1"/>
      <c r="C33" s="1"/>
      <c r="D33" s="1"/>
      <c r="E33" s="1"/>
      <c r="F33" s="1"/>
      <c r="G33" s="1"/>
      <c r="H33" s="22" t="s">
        <v>25</v>
      </c>
      <c r="I33" s="22"/>
      <c r="J33" s="23"/>
      <c r="K33" s="23"/>
      <c r="L33" s="23"/>
      <c r="M33" s="32"/>
      <c r="N33" s="32"/>
      <c r="O33" s="32"/>
      <c r="P33" s="32"/>
      <c r="Q33" s="32"/>
      <c r="R33" s="32"/>
    </row>
    <row r="34" spans="1:18" ht="20.100000000000001" customHeight="1" x14ac:dyDescent="0.2">
      <c r="H34" s="29"/>
      <c r="I34" s="29"/>
      <c r="J34" s="97">
        <v>39626.620000000003</v>
      </c>
      <c r="K34" s="97">
        <v>2000000</v>
      </c>
      <c r="L34" s="97">
        <v>2223550</v>
      </c>
      <c r="M34" s="86">
        <v>47924</v>
      </c>
      <c r="N34" s="234">
        <v>0</v>
      </c>
      <c r="O34" s="254">
        <f>AVERAGE(K34/J34)*100</f>
        <v>5047.1122694794558</v>
      </c>
      <c r="P34" s="254">
        <f>AVERAGE(L34/K34)*100</f>
        <v>111.17749999999999</v>
      </c>
      <c r="Q34" s="254">
        <f>AVERAGE(M34/L34)*100</f>
        <v>2.1552922129027907</v>
      </c>
      <c r="R34" s="254">
        <v>0</v>
      </c>
    </row>
    <row r="35" spans="1:18" ht="13.5" customHeight="1" x14ac:dyDescent="0.2">
      <c r="H35" s="29"/>
      <c r="I35" s="29"/>
      <c r="J35" s="38"/>
      <c r="K35" s="38"/>
      <c r="L35" s="97"/>
      <c r="M35" s="86"/>
      <c r="N35" s="234"/>
      <c r="O35" s="281"/>
      <c r="P35" s="281"/>
      <c r="Q35" s="281"/>
      <c r="R35" s="281"/>
    </row>
    <row r="36" spans="1:18" ht="25.5" customHeight="1" x14ac:dyDescent="0.2">
      <c r="H36" s="336" t="s">
        <v>502</v>
      </c>
      <c r="I36" s="336"/>
      <c r="J36" s="336"/>
      <c r="K36" s="336"/>
      <c r="L36" s="336"/>
      <c r="M36" s="336"/>
      <c r="N36" s="282"/>
      <c r="O36" s="283"/>
      <c r="P36" s="283"/>
      <c r="Q36" s="283"/>
      <c r="R36" s="283"/>
    </row>
    <row r="37" spans="1:18" s="214" customFormat="1" ht="20.100000000000001" customHeight="1" x14ac:dyDescent="0.2">
      <c r="A37" s="212"/>
      <c r="B37" s="213"/>
      <c r="C37" s="213"/>
      <c r="D37" s="213"/>
      <c r="E37" s="213"/>
      <c r="F37" s="213"/>
      <c r="G37" s="213"/>
      <c r="H37" s="284"/>
      <c r="I37" s="260" t="s">
        <v>503</v>
      </c>
      <c r="J37" s="273">
        <v>37560847.700000003</v>
      </c>
      <c r="K37" s="231">
        <v>36133900</v>
      </c>
      <c r="L37" s="231">
        <v>42279626</v>
      </c>
      <c r="M37" s="231">
        <v>34381626</v>
      </c>
      <c r="N37" s="243">
        <v>30374626</v>
      </c>
      <c r="O37" s="254"/>
      <c r="P37" s="254"/>
      <c r="Q37" s="254"/>
      <c r="R37" s="254"/>
    </row>
    <row r="38" spans="1:18" ht="20.100000000000001" customHeight="1" x14ac:dyDescent="0.2">
      <c r="H38" s="29"/>
      <c r="I38" s="260" t="s">
        <v>504</v>
      </c>
      <c r="J38" s="273">
        <v>37521221.079999998</v>
      </c>
      <c r="K38" s="231">
        <v>36133900</v>
      </c>
      <c r="L38" s="231">
        <v>42279626</v>
      </c>
      <c r="M38" s="85">
        <v>34381626</v>
      </c>
      <c r="N38" s="243">
        <v>30374626</v>
      </c>
      <c r="O38" s="281"/>
      <c r="P38" s="281"/>
      <c r="Q38" s="281"/>
      <c r="R38" s="281"/>
    </row>
    <row r="39" spans="1:18" ht="15" customHeight="1" x14ac:dyDescent="0.2">
      <c r="J39" s="42"/>
      <c r="K39" s="42"/>
      <c r="L39" s="42"/>
      <c r="M39" s="43"/>
    </row>
    <row r="40" spans="1:18" ht="15.75" customHeight="1" x14ac:dyDescent="0.25">
      <c r="B40" s="44"/>
      <c r="C40" s="44"/>
      <c r="D40" s="44"/>
      <c r="E40" s="44"/>
      <c r="F40" s="44"/>
      <c r="G40" s="44"/>
      <c r="H40" s="332" t="s">
        <v>26</v>
      </c>
      <c r="I40" s="332"/>
      <c r="J40" s="332"/>
      <c r="K40" s="332"/>
      <c r="L40" s="332"/>
      <c r="M40" s="332"/>
      <c r="N40" s="332"/>
      <c r="O40" s="332"/>
      <c r="P40" s="332"/>
    </row>
    <row r="41" spans="1:18" ht="15.75" x14ac:dyDescent="0.25">
      <c r="H41" s="325"/>
      <c r="I41" s="325"/>
      <c r="J41" s="45"/>
      <c r="K41" s="45"/>
      <c r="L41" s="45"/>
      <c r="M41" s="46"/>
      <c r="N41" s="12"/>
      <c r="O41" s="12"/>
      <c r="P41" s="12"/>
    </row>
    <row r="42" spans="1:18" ht="34.5" customHeight="1" x14ac:dyDescent="0.2">
      <c r="A42" s="47"/>
      <c r="H42" s="333" t="s">
        <v>27</v>
      </c>
      <c r="I42" s="333"/>
      <c r="J42" s="333"/>
      <c r="K42" s="333"/>
      <c r="L42" s="333"/>
      <c r="M42" s="333"/>
      <c r="N42" s="333"/>
      <c r="O42" s="333"/>
      <c r="P42" s="333"/>
    </row>
    <row r="43" spans="1:18" x14ac:dyDescent="0.2">
      <c r="K43" s="334"/>
      <c r="L43" s="334"/>
      <c r="M43" s="48"/>
    </row>
    <row r="44" spans="1:18" x14ac:dyDescent="0.2">
      <c r="A44" s="236"/>
      <c r="B44" s="49"/>
      <c r="C44" s="49"/>
      <c r="D44" s="49"/>
      <c r="E44" s="49"/>
      <c r="F44" s="49"/>
      <c r="G44" s="49"/>
      <c r="H44" s="15" t="s">
        <v>28</v>
      </c>
      <c r="I44" s="15"/>
      <c r="J44" s="16" t="s">
        <v>2</v>
      </c>
      <c r="K44" s="16" t="s">
        <v>3</v>
      </c>
      <c r="L44" s="16" t="s">
        <v>3</v>
      </c>
      <c r="M44" s="16" t="s">
        <v>4</v>
      </c>
      <c r="N44" s="16" t="s">
        <v>4</v>
      </c>
      <c r="O44" s="17" t="s">
        <v>5</v>
      </c>
      <c r="P44" s="17" t="s">
        <v>5</v>
      </c>
      <c r="Q44" s="17" t="s">
        <v>5</v>
      </c>
      <c r="R44" s="17" t="s">
        <v>5</v>
      </c>
    </row>
    <row r="45" spans="1:18" x14ac:dyDescent="0.2">
      <c r="A45" s="335" t="s">
        <v>29</v>
      </c>
      <c r="B45" s="335"/>
      <c r="C45" s="335"/>
      <c r="D45" s="335"/>
      <c r="E45" s="335"/>
      <c r="F45" s="335"/>
      <c r="G45" s="335"/>
      <c r="H45" s="15" t="s">
        <v>30</v>
      </c>
      <c r="I45" s="15" t="s">
        <v>31</v>
      </c>
      <c r="J45" s="18" t="s">
        <v>6</v>
      </c>
      <c r="K45" s="18" t="s">
        <v>7</v>
      </c>
      <c r="L45" s="18" t="s">
        <v>115</v>
      </c>
      <c r="M45" s="18" t="s">
        <v>558</v>
      </c>
      <c r="N45" s="18" t="s">
        <v>604</v>
      </c>
      <c r="O45" s="19" t="s">
        <v>32</v>
      </c>
      <c r="P45" s="19" t="s">
        <v>116</v>
      </c>
      <c r="Q45" s="19" t="s">
        <v>559</v>
      </c>
      <c r="R45" s="19" t="s">
        <v>605</v>
      </c>
    </row>
    <row r="46" spans="1:18" ht="15" customHeight="1" x14ac:dyDescent="0.2">
      <c r="A46" s="50">
        <v>1</v>
      </c>
      <c r="B46" s="51">
        <v>2</v>
      </c>
      <c r="C46" s="51">
        <v>3</v>
      </c>
      <c r="D46" s="51">
        <v>4</v>
      </c>
      <c r="E46" s="51">
        <v>5</v>
      </c>
      <c r="F46" s="51">
        <v>6</v>
      </c>
      <c r="G46" s="51">
        <v>7</v>
      </c>
      <c r="H46" s="52" t="s">
        <v>12</v>
      </c>
      <c r="I46" s="52"/>
      <c r="J46" s="20">
        <v>1</v>
      </c>
      <c r="K46" s="20">
        <v>2</v>
      </c>
      <c r="L46" s="20">
        <v>3</v>
      </c>
      <c r="M46" s="20">
        <v>4</v>
      </c>
      <c r="N46" s="20">
        <v>5</v>
      </c>
      <c r="O46" s="21" t="s">
        <v>8</v>
      </c>
      <c r="P46" s="21" t="s">
        <v>9</v>
      </c>
      <c r="Q46" s="21" t="s">
        <v>10</v>
      </c>
      <c r="R46" s="21" t="s">
        <v>11</v>
      </c>
    </row>
    <row r="47" spans="1:18" s="58" customFormat="1" ht="15" customHeight="1" x14ac:dyDescent="0.2">
      <c r="A47" s="53"/>
      <c r="B47" s="53"/>
      <c r="C47" s="53"/>
      <c r="D47" s="53"/>
      <c r="E47" s="53"/>
      <c r="F47" s="53"/>
      <c r="G47" s="53"/>
      <c r="H47" s="54">
        <v>6</v>
      </c>
      <c r="I47" s="55" t="s">
        <v>13</v>
      </c>
      <c r="J47" s="56">
        <v>24919367.379999999</v>
      </c>
      <c r="K47" s="56">
        <f>SUM(K48+K52+K58+K64+K70+K73)</f>
        <v>34623900</v>
      </c>
      <c r="L47" s="56">
        <f>SUM(L48+L52+L58+L64+L70+L73)</f>
        <v>34493176</v>
      </c>
      <c r="M47" s="56">
        <f>SUM(M48+M52+M58+M64+M70+M73)</f>
        <v>30696000</v>
      </c>
      <c r="N47" s="56">
        <f>SUM(N48+N52+N58+N64+N70+N73)</f>
        <v>28816702</v>
      </c>
      <c r="O47" s="57">
        <f>AVERAGE(K47/J47)*100</f>
        <v>138.94373589832281</v>
      </c>
      <c r="P47" s="57">
        <f>AVERAGE(L47/K47)*100</f>
        <v>99.622445767230147</v>
      </c>
      <c r="Q47" s="57">
        <f>AVERAGE(M47/L47)*100</f>
        <v>88.991515307259618</v>
      </c>
      <c r="R47" s="57">
        <f>AVERAGE(N47/M47)*100</f>
        <v>93.877710450873082</v>
      </c>
    </row>
    <row r="48" spans="1:18" s="62" customFormat="1" x14ac:dyDescent="0.2">
      <c r="A48" s="26">
        <v>1</v>
      </c>
      <c r="B48" s="237"/>
      <c r="C48" s="237"/>
      <c r="D48" s="237"/>
      <c r="E48" s="237"/>
      <c r="F48" s="237"/>
      <c r="G48" s="237"/>
      <c r="H48" s="59">
        <v>61</v>
      </c>
      <c r="I48" s="27" t="s">
        <v>33</v>
      </c>
      <c r="J48" s="85">
        <v>18422898.670000002</v>
      </c>
      <c r="K48" s="85">
        <f>SUM(K49+K50+K51)</f>
        <v>20905600</v>
      </c>
      <c r="L48" s="85">
        <f>SUM(L49+L50+L51)</f>
        <v>12490000</v>
      </c>
      <c r="M48" s="85">
        <v>13000000</v>
      </c>
      <c r="N48" s="85">
        <v>13000000</v>
      </c>
      <c r="O48" s="252">
        <f>AVERAGE(K48/J48)*100</f>
        <v>113.47617101125813</v>
      </c>
      <c r="P48" s="252">
        <f>AVERAGE(L48/K48)*100</f>
        <v>59.744757385580897</v>
      </c>
      <c r="Q48" s="252">
        <f>AVERAGE(M48/L48)*100</f>
        <v>104.08326661329063</v>
      </c>
      <c r="R48" s="252">
        <f t="shared" ref="P48:R51" si="5">AVERAGE(N48/M48)*100</f>
        <v>100</v>
      </c>
    </row>
    <row r="49" spans="1:19" s="62" customFormat="1" ht="25.5" x14ac:dyDescent="0.2">
      <c r="A49" s="26">
        <v>1</v>
      </c>
      <c r="B49" s="237"/>
      <c r="C49" s="237"/>
      <c r="D49" s="237"/>
      <c r="E49" s="237"/>
      <c r="F49" s="237"/>
      <c r="G49" s="237"/>
      <c r="H49" s="59">
        <v>611</v>
      </c>
      <c r="I49" s="27" t="s">
        <v>34</v>
      </c>
      <c r="J49" s="85">
        <v>17953084.100000001</v>
      </c>
      <c r="K49" s="234">
        <v>20431600</v>
      </c>
      <c r="L49" s="234">
        <v>12000000</v>
      </c>
      <c r="M49" s="231"/>
      <c r="N49" s="238"/>
      <c r="O49" s="252">
        <f>AVERAGE(K49/J49)*100</f>
        <v>113.80551601159156</v>
      </c>
      <c r="P49" s="252">
        <f t="shared" si="5"/>
        <v>58.732551537813968</v>
      </c>
      <c r="Q49" s="252"/>
      <c r="R49" s="252"/>
      <c r="S49" s="61"/>
    </row>
    <row r="50" spans="1:19" s="62" customFormat="1" x14ac:dyDescent="0.2">
      <c r="A50" s="26">
        <v>1</v>
      </c>
      <c r="B50" s="237"/>
      <c r="C50" s="237"/>
      <c r="D50" s="237"/>
      <c r="E50" s="237"/>
      <c r="F50" s="237"/>
      <c r="G50" s="237"/>
      <c r="H50" s="59">
        <v>613</v>
      </c>
      <c r="I50" s="27" t="s">
        <v>35</v>
      </c>
      <c r="J50" s="85">
        <v>342829.47</v>
      </c>
      <c r="K50" s="234">
        <v>321300</v>
      </c>
      <c r="L50" s="234">
        <v>340000</v>
      </c>
      <c r="M50" s="231"/>
      <c r="N50" s="238"/>
      <c r="O50" s="252">
        <f t="shared" ref="O50:R110" si="6">AVERAGE(K50/J50)*100</f>
        <v>93.720064380696328</v>
      </c>
      <c r="P50" s="252">
        <f t="shared" si="5"/>
        <v>105.82010582010581</v>
      </c>
      <c r="Q50" s="252"/>
      <c r="R50" s="252"/>
      <c r="S50" s="61"/>
    </row>
    <row r="51" spans="1:19" s="62" customFormat="1" x14ac:dyDescent="0.2">
      <c r="A51" s="26">
        <v>1</v>
      </c>
      <c r="B51" s="237"/>
      <c r="C51" s="237"/>
      <c r="D51" s="237"/>
      <c r="E51" s="237"/>
      <c r="F51" s="237"/>
      <c r="G51" s="237"/>
      <c r="H51" s="59">
        <v>614</v>
      </c>
      <c r="I51" s="27" t="s">
        <v>36</v>
      </c>
      <c r="J51" s="85">
        <v>126985.1</v>
      </c>
      <c r="K51" s="234">
        <v>152700</v>
      </c>
      <c r="L51" s="234">
        <v>150000</v>
      </c>
      <c r="M51" s="231"/>
      <c r="N51" s="238"/>
      <c r="O51" s="252">
        <f t="shared" si="6"/>
        <v>120.25032858185725</v>
      </c>
      <c r="P51" s="252">
        <f t="shared" si="5"/>
        <v>98.231827111984288</v>
      </c>
      <c r="Q51" s="252"/>
      <c r="R51" s="252"/>
    </row>
    <row r="52" spans="1:19" s="66" customFormat="1" ht="38.25" x14ac:dyDescent="0.2">
      <c r="A52" s="240"/>
      <c r="B52" s="240"/>
      <c r="C52" s="240"/>
      <c r="D52" s="36">
        <v>4</v>
      </c>
      <c r="E52" s="240"/>
      <c r="F52" s="240"/>
      <c r="G52" s="240"/>
      <c r="H52" s="64">
        <v>63</v>
      </c>
      <c r="I52" s="37" t="s">
        <v>642</v>
      </c>
      <c r="J52" s="86">
        <v>4300528.5199999996</v>
      </c>
      <c r="K52" s="86">
        <f>SUM(K53+K54+K55+K56+K57)</f>
        <v>10918000</v>
      </c>
      <c r="L52" s="86">
        <f>SUM(L53+L54+L55+L56+L57)</f>
        <v>19298000</v>
      </c>
      <c r="M52" s="232">
        <v>15000000</v>
      </c>
      <c r="N52" s="241">
        <v>13120702</v>
      </c>
      <c r="O52" s="251">
        <f t="shared" si="6"/>
        <v>253.87577245970689</v>
      </c>
      <c r="P52" s="251">
        <f t="shared" si="6"/>
        <v>176.75398424619894</v>
      </c>
      <c r="Q52" s="251">
        <f t="shared" si="6"/>
        <v>77.728261996061761</v>
      </c>
      <c r="R52" s="251">
        <f t="shared" si="6"/>
        <v>87.471346666666676</v>
      </c>
      <c r="S52" s="65"/>
    </row>
    <row r="53" spans="1:19" s="62" customFormat="1" ht="25.5" x14ac:dyDescent="0.2">
      <c r="A53" s="237"/>
      <c r="B53" s="237"/>
      <c r="C53" s="237"/>
      <c r="D53" s="26">
        <v>4</v>
      </c>
      <c r="E53" s="237"/>
      <c r="F53" s="237"/>
      <c r="G53" s="237"/>
      <c r="H53" s="59">
        <v>633</v>
      </c>
      <c r="I53" s="27" t="s">
        <v>37</v>
      </c>
      <c r="J53" s="85">
        <v>2383655.31</v>
      </c>
      <c r="K53" s="234">
        <v>5270000</v>
      </c>
      <c r="L53" s="234">
        <v>11920000</v>
      </c>
      <c r="M53" s="231"/>
      <c r="N53" s="238"/>
      <c r="O53" s="252">
        <f t="shared" si="6"/>
        <v>221.08901307546853</v>
      </c>
      <c r="P53" s="252">
        <f t="shared" si="6"/>
        <v>226.18595825426945</v>
      </c>
      <c r="Q53" s="252"/>
      <c r="R53" s="252"/>
    </row>
    <row r="54" spans="1:19" s="62" customFormat="1" ht="12.75" customHeight="1" x14ac:dyDescent="0.2">
      <c r="A54" s="237"/>
      <c r="B54" s="237"/>
      <c r="C54" s="237"/>
      <c r="D54" s="26">
        <v>4</v>
      </c>
      <c r="E54" s="237"/>
      <c r="F54" s="237"/>
      <c r="G54" s="237"/>
      <c r="H54" s="59">
        <v>634</v>
      </c>
      <c r="I54" s="27" t="s">
        <v>38</v>
      </c>
      <c r="J54" s="85">
        <v>1519270.71</v>
      </c>
      <c r="K54" s="234">
        <v>2240000</v>
      </c>
      <c r="L54" s="234">
        <v>1550000</v>
      </c>
      <c r="M54" s="231"/>
      <c r="N54" s="238"/>
      <c r="O54" s="252">
        <f t="shared" si="6"/>
        <v>147.43916178045714</v>
      </c>
      <c r="P54" s="252">
        <f t="shared" si="6"/>
        <v>69.196428571428569</v>
      </c>
      <c r="Q54" s="252"/>
      <c r="R54" s="252"/>
    </row>
    <row r="55" spans="1:19" s="66" customFormat="1" ht="51" x14ac:dyDescent="0.2">
      <c r="A55" s="240"/>
      <c r="B55" s="240"/>
      <c r="C55" s="240"/>
      <c r="D55" s="36">
        <v>4</v>
      </c>
      <c r="E55" s="240"/>
      <c r="F55" s="240"/>
      <c r="G55" s="240"/>
      <c r="H55" s="64">
        <v>636</v>
      </c>
      <c r="I55" s="37" t="s">
        <v>39</v>
      </c>
      <c r="J55" s="86">
        <v>20020</v>
      </c>
      <c r="K55" s="234">
        <v>8000</v>
      </c>
      <c r="L55" s="234">
        <v>508000</v>
      </c>
      <c r="M55" s="232"/>
      <c r="N55" s="241"/>
      <c r="O55" s="251">
        <f t="shared" si="6"/>
        <v>39.960039960039964</v>
      </c>
      <c r="P55" s="251">
        <f t="shared" si="6"/>
        <v>6350</v>
      </c>
      <c r="Q55" s="251"/>
      <c r="R55" s="251"/>
    </row>
    <row r="56" spans="1:19" s="66" customFormat="1" ht="51" x14ac:dyDescent="0.2">
      <c r="A56" s="240"/>
      <c r="B56" s="240"/>
      <c r="C56" s="240"/>
      <c r="D56" s="36">
        <v>4</v>
      </c>
      <c r="E56" s="240"/>
      <c r="F56" s="240"/>
      <c r="G56" s="240"/>
      <c r="H56" s="64">
        <v>636</v>
      </c>
      <c r="I56" s="37" t="s">
        <v>40</v>
      </c>
      <c r="J56" s="86">
        <v>58000</v>
      </c>
      <c r="K56" s="234">
        <v>50000</v>
      </c>
      <c r="L56" s="234">
        <v>50000</v>
      </c>
      <c r="M56" s="232"/>
      <c r="N56" s="241"/>
      <c r="O56" s="251">
        <f t="shared" si="6"/>
        <v>86.206896551724128</v>
      </c>
      <c r="P56" s="251">
        <f>AVERAGE(L56/K56)*100</f>
        <v>100</v>
      </c>
      <c r="Q56" s="251"/>
      <c r="R56" s="251"/>
    </row>
    <row r="57" spans="1:19" s="66" customFormat="1" ht="25.5" x14ac:dyDescent="0.2">
      <c r="A57" s="240"/>
      <c r="B57" s="240"/>
      <c r="C57" s="240"/>
      <c r="D57" s="36">
        <v>4</v>
      </c>
      <c r="E57" s="240"/>
      <c r="F57" s="240"/>
      <c r="G57" s="240"/>
      <c r="H57" s="64">
        <v>638</v>
      </c>
      <c r="I57" s="37" t="s">
        <v>41</v>
      </c>
      <c r="J57" s="86">
        <v>319582.5</v>
      </c>
      <c r="K57" s="234">
        <v>3350000</v>
      </c>
      <c r="L57" s="234">
        <v>5270000</v>
      </c>
      <c r="M57" s="232"/>
      <c r="N57" s="241"/>
      <c r="O57" s="251">
        <f t="shared" si="6"/>
        <v>1048.2426290550952</v>
      </c>
      <c r="P57" s="252">
        <f t="shared" si="6"/>
        <v>157.31343283582089</v>
      </c>
      <c r="Q57" s="252"/>
      <c r="R57" s="252"/>
    </row>
    <row r="58" spans="1:19" s="62" customFormat="1" x14ac:dyDescent="0.2">
      <c r="A58" s="237" t="s">
        <v>42</v>
      </c>
      <c r="B58" s="26"/>
      <c r="C58" s="237"/>
      <c r="D58" s="237"/>
      <c r="E58" s="237"/>
      <c r="F58" s="26"/>
      <c r="G58" s="237"/>
      <c r="H58" s="59">
        <v>64</v>
      </c>
      <c r="I58" s="27" t="s">
        <v>43</v>
      </c>
      <c r="J58" s="85">
        <v>410095</v>
      </c>
      <c r="K58" s="243">
        <f>SUM(K59+K60+K61+K62+K63)</f>
        <v>511900</v>
      </c>
      <c r="L58" s="243">
        <f>SUM(L59+L60+L61+L62+L63)</f>
        <v>420280</v>
      </c>
      <c r="M58" s="231">
        <v>450000</v>
      </c>
      <c r="N58" s="238">
        <v>450000</v>
      </c>
      <c r="O58" s="252">
        <f t="shared" si="6"/>
        <v>124.82473573196455</v>
      </c>
      <c r="P58" s="252">
        <f t="shared" si="6"/>
        <v>82.101973041609682</v>
      </c>
      <c r="Q58" s="252">
        <f t="shared" si="6"/>
        <v>107.0714761587513</v>
      </c>
      <c r="R58" s="252">
        <f t="shared" si="6"/>
        <v>100</v>
      </c>
      <c r="S58" s="61"/>
    </row>
    <row r="59" spans="1:19" s="62" customFormat="1" ht="25.5" x14ac:dyDescent="0.2">
      <c r="A59" s="237" t="s">
        <v>42</v>
      </c>
      <c r="B59" s="26"/>
      <c r="C59" s="237"/>
      <c r="D59" s="237"/>
      <c r="E59" s="237"/>
      <c r="F59" s="237"/>
      <c r="G59" s="237"/>
      <c r="H59" s="59">
        <v>641</v>
      </c>
      <c r="I59" s="27" t="s">
        <v>44</v>
      </c>
      <c r="J59" s="85">
        <v>110314.51</v>
      </c>
      <c r="K59" s="234">
        <v>126500</v>
      </c>
      <c r="L59" s="234">
        <v>70000</v>
      </c>
      <c r="M59" s="231"/>
      <c r="N59" s="238"/>
      <c r="O59" s="252">
        <f t="shared" si="6"/>
        <v>114.67213152648732</v>
      </c>
      <c r="P59" s="252">
        <f t="shared" si="6"/>
        <v>55.335968379446641</v>
      </c>
      <c r="Q59" s="252"/>
      <c r="R59" s="252"/>
    </row>
    <row r="60" spans="1:19" s="62" customFormat="1" ht="25.5" x14ac:dyDescent="0.2">
      <c r="A60" s="237" t="s">
        <v>42</v>
      </c>
      <c r="B60" s="26"/>
      <c r="C60" s="237"/>
      <c r="D60" s="237"/>
      <c r="E60" s="237"/>
      <c r="F60" s="237"/>
      <c r="G60" s="237"/>
      <c r="H60" s="59">
        <v>641</v>
      </c>
      <c r="I60" s="27" t="s">
        <v>45</v>
      </c>
      <c r="J60" s="85">
        <v>6348.72</v>
      </c>
      <c r="K60" s="234">
        <v>150</v>
      </c>
      <c r="L60" s="234">
        <v>1000</v>
      </c>
      <c r="M60" s="231"/>
      <c r="N60" s="238"/>
      <c r="O60" s="252">
        <f t="shared" si="6"/>
        <v>2.3626809813631722</v>
      </c>
      <c r="P60" s="252">
        <f t="shared" si="6"/>
        <v>666.66666666666674</v>
      </c>
      <c r="Q60" s="252"/>
      <c r="R60" s="252"/>
    </row>
    <row r="61" spans="1:19" s="63" customFormat="1" ht="25.5" x14ac:dyDescent="0.2">
      <c r="A61" s="244"/>
      <c r="B61" s="245"/>
      <c r="C61" s="244"/>
      <c r="D61" s="244"/>
      <c r="E61" s="244"/>
      <c r="F61" s="244"/>
      <c r="G61" s="244"/>
      <c r="H61" s="59">
        <v>641</v>
      </c>
      <c r="I61" s="27" t="s">
        <v>117</v>
      </c>
      <c r="J61" s="85">
        <v>3.66</v>
      </c>
      <c r="K61" s="234">
        <v>0</v>
      </c>
      <c r="L61" s="234">
        <v>0</v>
      </c>
      <c r="M61" s="233"/>
      <c r="N61" s="246"/>
      <c r="O61" s="252">
        <f t="shared" si="6"/>
        <v>0</v>
      </c>
      <c r="P61" s="252">
        <v>0</v>
      </c>
      <c r="Q61" s="318"/>
      <c r="R61" s="318"/>
    </row>
    <row r="62" spans="1:19" s="62" customFormat="1" ht="25.5" x14ac:dyDescent="0.2">
      <c r="A62" s="237" t="s">
        <v>42</v>
      </c>
      <c r="B62" s="237"/>
      <c r="C62" s="237"/>
      <c r="D62" s="237"/>
      <c r="E62" s="237"/>
      <c r="F62" s="26"/>
      <c r="G62" s="237"/>
      <c r="H62" s="59">
        <v>642</v>
      </c>
      <c r="I62" s="27" t="s">
        <v>46</v>
      </c>
      <c r="J62" s="85">
        <v>292750.61</v>
      </c>
      <c r="K62" s="234">
        <v>385250</v>
      </c>
      <c r="L62" s="234">
        <v>320000</v>
      </c>
      <c r="M62" s="231"/>
      <c r="N62" s="238"/>
      <c r="O62" s="252">
        <f t="shared" si="6"/>
        <v>131.59665149801054</v>
      </c>
      <c r="P62" s="252">
        <f t="shared" si="6"/>
        <v>83.062946138870871</v>
      </c>
      <c r="Q62" s="252"/>
      <c r="R62" s="252"/>
    </row>
    <row r="63" spans="1:19" s="62" customFormat="1" ht="25.5" x14ac:dyDescent="0.2">
      <c r="A63" s="237" t="s">
        <v>42</v>
      </c>
      <c r="B63" s="237"/>
      <c r="C63" s="237"/>
      <c r="D63" s="237"/>
      <c r="E63" s="237"/>
      <c r="F63" s="26"/>
      <c r="G63" s="237"/>
      <c r="H63" s="59">
        <v>642</v>
      </c>
      <c r="I63" s="27" t="s">
        <v>47</v>
      </c>
      <c r="J63" s="85">
        <v>677.5</v>
      </c>
      <c r="K63" s="234">
        <v>0</v>
      </c>
      <c r="L63" s="234">
        <v>29280</v>
      </c>
      <c r="M63" s="231"/>
      <c r="N63" s="238"/>
      <c r="O63" s="252">
        <f t="shared" si="6"/>
        <v>0</v>
      </c>
      <c r="P63" s="252">
        <v>0</v>
      </c>
      <c r="Q63" s="252"/>
      <c r="R63" s="252"/>
    </row>
    <row r="64" spans="1:19" s="66" customFormat="1" ht="27" customHeight="1" x14ac:dyDescent="0.2">
      <c r="A64" s="240" t="s">
        <v>42</v>
      </c>
      <c r="B64" s="36"/>
      <c r="C64" s="36">
        <v>3</v>
      </c>
      <c r="D64" s="240"/>
      <c r="E64" s="240"/>
      <c r="F64" s="240"/>
      <c r="G64" s="240"/>
      <c r="H64" s="64">
        <v>65</v>
      </c>
      <c r="I64" s="37" t="s">
        <v>48</v>
      </c>
      <c r="J64" s="86">
        <v>1682474.31</v>
      </c>
      <c r="K64" s="234">
        <f>SUM(K65+K66+K67+K68+K69)</f>
        <v>2124400</v>
      </c>
      <c r="L64" s="234">
        <f>SUM(L65+L66+L67+L68+L69)</f>
        <v>2138896</v>
      </c>
      <c r="M64" s="232">
        <v>2100000</v>
      </c>
      <c r="N64" s="241">
        <v>2100000</v>
      </c>
      <c r="O64" s="251">
        <f t="shared" si="6"/>
        <v>126.26641532493889</v>
      </c>
      <c r="P64" s="251">
        <f t="shared" si="6"/>
        <v>100.68235737149314</v>
      </c>
      <c r="Q64" s="251">
        <f t="shared" si="6"/>
        <v>98.18149176023519</v>
      </c>
      <c r="R64" s="251">
        <f t="shared" si="6"/>
        <v>100</v>
      </c>
      <c r="S64" s="65"/>
    </row>
    <row r="65" spans="1:19" s="62" customFormat="1" ht="25.5" x14ac:dyDescent="0.2">
      <c r="A65" s="237" t="s">
        <v>42</v>
      </c>
      <c r="B65" s="26"/>
      <c r="C65" s="237"/>
      <c r="D65" s="237"/>
      <c r="E65" s="237"/>
      <c r="F65" s="237"/>
      <c r="G65" s="237"/>
      <c r="H65" s="59">
        <v>651</v>
      </c>
      <c r="I65" s="27" t="s">
        <v>49</v>
      </c>
      <c r="J65" s="85">
        <v>19203.71</v>
      </c>
      <c r="K65" s="243">
        <v>18200</v>
      </c>
      <c r="L65" s="243">
        <v>19000</v>
      </c>
      <c r="M65" s="231"/>
      <c r="N65" s="238"/>
      <c r="O65" s="252">
        <f t="shared" si="6"/>
        <v>94.773353690510859</v>
      </c>
      <c r="P65" s="252">
        <f t="shared" si="6"/>
        <v>104.39560439560441</v>
      </c>
      <c r="Q65" s="252"/>
      <c r="R65" s="252"/>
    </row>
    <row r="66" spans="1:19" s="62" customFormat="1" ht="25.5" x14ac:dyDescent="0.2">
      <c r="A66" s="237" t="s">
        <v>42</v>
      </c>
      <c r="B66" s="26"/>
      <c r="C66" s="26">
        <v>3</v>
      </c>
      <c r="D66" s="237"/>
      <c r="E66" s="237"/>
      <c r="F66" s="237"/>
      <c r="G66" s="237"/>
      <c r="H66" s="59">
        <v>652</v>
      </c>
      <c r="I66" s="27" t="s">
        <v>50</v>
      </c>
      <c r="J66" s="85">
        <v>156358.57</v>
      </c>
      <c r="K66" s="243">
        <v>193700</v>
      </c>
      <c r="L66" s="243">
        <v>160000</v>
      </c>
      <c r="M66" s="231"/>
      <c r="N66" s="238"/>
      <c r="O66" s="252">
        <f t="shared" si="6"/>
        <v>123.88192089502992</v>
      </c>
      <c r="P66" s="252">
        <f t="shared" si="6"/>
        <v>82.601961796592676</v>
      </c>
      <c r="Q66" s="252"/>
      <c r="R66" s="252"/>
    </row>
    <row r="67" spans="1:19" s="62" customFormat="1" ht="25.5" x14ac:dyDescent="0.2">
      <c r="A67" s="237" t="s">
        <v>42</v>
      </c>
      <c r="B67" s="26"/>
      <c r="C67" s="26"/>
      <c r="D67" s="237"/>
      <c r="E67" s="237"/>
      <c r="F67" s="237"/>
      <c r="G67" s="237"/>
      <c r="H67" s="59">
        <v>652</v>
      </c>
      <c r="I67" s="27" t="s">
        <v>51</v>
      </c>
      <c r="J67" s="85">
        <v>24070</v>
      </c>
      <c r="K67" s="243">
        <v>23000</v>
      </c>
      <c r="L67" s="243">
        <v>22000</v>
      </c>
      <c r="M67" s="231"/>
      <c r="N67" s="238"/>
      <c r="O67" s="252">
        <f t="shared" si="6"/>
        <v>95.554632322393019</v>
      </c>
      <c r="P67" s="252">
        <f t="shared" si="6"/>
        <v>95.652173913043484</v>
      </c>
      <c r="Q67" s="252"/>
      <c r="R67" s="252"/>
    </row>
    <row r="68" spans="1:19" s="62" customFormat="1" ht="25.5" x14ac:dyDescent="0.2">
      <c r="A68" s="237" t="s">
        <v>42</v>
      </c>
      <c r="B68" s="26"/>
      <c r="C68" s="26"/>
      <c r="D68" s="237"/>
      <c r="E68" s="237"/>
      <c r="F68" s="237"/>
      <c r="G68" s="237"/>
      <c r="H68" s="59">
        <v>652</v>
      </c>
      <c r="I68" s="27" t="s">
        <v>52</v>
      </c>
      <c r="J68" s="85">
        <v>498189</v>
      </c>
      <c r="K68" s="243">
        <v>919500</v>
      </c>
      <c r="L68" s="243">
        <v>937896</v>
      </c>
      <c r="M68" s="231"/>
      <c r="N68" s="238"/>
      <c r="O68" s="252">
        <f t="shared" si="6"/>
        <v>184.56850713283512</v>
      </c>
      <c r="P68" s="252">
        <f t="shared" si="6"/>
        <v>102.00065252854813</v>
      </c>
      <c r="Q68" s="252"/>
      <c r="R68" s="252"/>
    </row>
    <row r="69" spans="1:19" s="63" customFormat="1" ht="25.5" x14ac:dyDescent="0.2">
      <c r="A69" s="245"/>
      <c r="B69" s="247"/>
      <c r="C69" s="248" t="s">
        <v>53</v>
      </c>
      <c r="D69" s="247"/>
      <c r="E69" s="247"/>
      <c r="F69" s="247"/>
      <c r="G69" s="247"/>
      <c r="H69" s="59">
        <v>653</v>
      </c>
      <c r="I69" s="27" t="s">
        <v>54</v>
      </c>
      <c r="J69" s="85">
        <v>984653.03</v>
      </c>
      <c r="K69" s="243">
        <v>970000</v>
      </c>
      <c r="L69" s="243">
        <v>1000000</v>
      </c>
      <c r="M69" s="231"/>
      <c r="N69" s="246"/>
      <c r="O69" s="252">
        <f t="shared" si="6"/>
        <v>98.511858537621109</v>
      </c>
      <c r="P69" s="252">
        <f t="shared" si="6"/>
        <v>103.09278350515463</v>
      </c>
      <c r="Q69" s="252"/>
      <c r="R69" s="252"/>
    </row>
    <row r="70" spans="1:19" s="66" customFormat="1" ht="51" x14ac:dyDescent="0.2">
      <c r="A70" s="240"/>
      <c r="B70" s="36">
        <v>2</v>
      </c>
      <c r="C70" s="240"/>
      <c r="D70" s="240"/>
      <c r="E70" s="240"/>
      <c r="F70" s="240"/>
      <c r="G70" s="240"/>
      <c r="H70" s="64">
        <v>66</v>
      </c>
      <c r="I70" s="37" t="s">
        <v>55</v>
      </c>
      <c r="J70" s="86">
        <v>95733.82</v>
      </c>
      <c r="K70" s="234">
        <f>SUM(K71+K72)</f>
        <v>139000</v>
      </c>
      <c r="L70" s="234">
        <f>SUM(L71+L72)</f>
        <v>121000</v>
      </c>
      <c r="M70" s="232">
        <v>121000</v>
      </c>
      <c r="N70" s="241">
        <v>121000</v>
      </c>
      <c r="O70" s="251">
        <f t="shared" si="6"/>
        <v>145.19424796795948</v>
      </c>
      <c r="P70" s="251">
        <f t="shared" si="6"/>
        <v>87.050359712230218</v>
      </c>
      <c r="Q70" s="251">
        <f t="shared" si="6"/>
        <v>100</v>
      </c>
      <c r="R70" s="251">
        <f t="shared" si="6"/>
        <v>100</v>
      </c>
      <c r="S70" s="65"/>
    </row>
    <row r="71" spans="1:19" s="66" customFormat="1" ht="38.25" x14ac:dyDescent="0.2">
      <c r="A71" s="240"/>
      <c r="B71" s="36">
        <v>2</v>
      </c>
      <c r="C71" s="240"/>
      <c r="D71" s="240"/>
      <c r="E71" s="240"/>
      <c r="F71" s="240"/>
      <c r="G71" s="240"/>
      <c r="H71" s="64">
        <v>661</v>
      </c>
      <c r="I71" s="37" t="s">
        <v>56</v>
      </c>
      <c r="J71" s="86">
        <v>87238.82</v>
      </c>
      <c r="K71" s="234">
        <v>115000</v>
      </c>
      <c r="L71" s="234">
        <v>90000</v>
      </c>
      <c r="M71" s="232"/>
      <c r="N71" s="241"/>
      <c r="O71" s="251">
        <f t="shared" si="6"/>
        <v>131.8220489456414</v>
      </c>
      <c r="P71" s="251">
        <f t="shared" si="6"/>
        <v>78.260869565217391</v>
      </c>
      <c r="Q71" s="252"/>
      <c r="R71" s="252"/>
    </row>
    <row r="72" spans="1:19" s="66" customFormat="1" ht="38.25" x14ac:dyDescent="0.2">
      <c r="A72" s="240"/>
      <c r="B72" s="36">
        <v>2</v>
      </c>
      <c r="C72" s="240"/>
      <c r="D72" s="240"/>
      <c r="E72" s="240"/>
      <c r="F72" s="240"/>
      <c r="G72" s="240"/>
      <c r="H72" s="64">
        <v>661</v>
      </c>
      <c r="I72" s="37" t="s">
        <v>57</v>
      </c>
      <c r="J72" s="86">
        <v>8495</v>
      </c>
      <c r="K72" s="232">
        <v>24000</v>
      </c>
      <c r="L72" s="232">
        <v>31000</v>
      </c>
      <c r="M72" s="232"/>
      <c r="N72" s="241"/>
      <c r="O72" s="251">
        <f t="shared" si="6"/>
        <v>282.51912889935255</v>
      </c>
      <c r="P72" s="251">
        <f t="shared" si="6"/>
        <v>129.16666666666669</v>
      </c>
      <c r="Q72" s="252"/>
      <c r="R72" s="252"/>
    </row>
    <row r="73" spans="1:19" s="62" customFormat="1" ht="25.5" x14ac:dyDescent="0.2">
      <c r="A73" s="237" t="s">
        <v>42</v>
      </c>
      <c r="B73" s="26"/>
      <c r="C73" s="237"/>
      <c r="D73" s="237"/>
      <c r="E73" s="237"/>
      <c r="F73" s="237"/>
      <c r="G73" s="237"/>
      <c r="H73" s="59">
        <v>68</v>
      </c>
      <c r="I73" s="27" t="s">
        <v>58</v>
      </c>
      <c r="J73" s="85">
        <v>7637.06</v>
      </c>
      <c r="K73" s="243">
        <f>SUM(K74+K75)</f>
        <v>25000</v>
      </c>
      <c r="L73" s="243">
        <f>SUM(L74+L75)</f>
        <v>25000</v>
      </c>
      <c r="M73" s="231">
        <v>25000</v>
      </c>
      <c r="N73" s="238">
        <v>25000</v>
      </c>
      <c r="O73" s="252">
        <f t="shared" si="6"/>
        <v>327.35110107816354</v>
      </c>
      <c r="P73" s="252">
        <f t="shared" si="6"/>
        <v>100</v>
      </c>
      <c r="Q73" s="252">
        <f t="shared" si="6"/>
        <v>100</v>
      </c>
      <c r="R73" s="252">
        <f t="shared" si="6"/>
        <v>100</v>
      </c>
      <c r="S73" s="61"/>
    </row>
    <row r="74" spans="1:19" s="62" customFormat="1" x14ac:dyDescent="0.2">
      <c r="A74" s="237" t="s">
        <v>42</v>
      </c>
      <c r="B74" s="26"/>
      <c r="C74" s="237"/>
      <c r="D74" s="237"/>
      <c r="E74" s="237"/>
      <c r="F74" s="237"/>
      <c r="G74" s="237"/>
      <c r="H74" s="59">
        <v>681</v>
      </c>
      <c r="I74" s="27" t="s">
        <v>59</v>
      </c>
      <c r="J74" s="85">
        <v>1200.6600000000001</v>
      </c>
      <c r="K74" s="243">
        <v>5000</v>
      </c>
      <c r="L74" s="243">
        <v>5000</v>
      </c>
      <c r="M74" s="231"/>
      <c r="N74" s="33"/>
      <c r="O74" s="252">
        <f t="shared" si="6"/>
        <v>416.43762597238185</v>
      </c>
      <c r="P74" s="252">
        <f t="shared" si="6"/>
        <v>100</v>
      </c>
      <c r="Q74" s="252"/>
      <c r="R74" s="252"/>
      <c r="S74" s="61"/>
    </row>
    <row r="75" spans="1:19" s="62" customFormat="1" x14ac:dyDescent="0.2">
      <c r="A75" s="237" t="s">
        <v>42</v>
      </c>
      <c r="B75" s="26"/>
      <c r="C75" s="237"/>
      <c r="D75" s="237"/>
      <c r="E75" s="237"/>
      <c r="F75" s="237"/>
      <c r="G75" s="237"/>
      <c r="H75" s="59">
        <v>683</v>
      </c>
      <c r="I75" s="27" t="s">
        <v>60</v>
      </c>
      <c r="J75" s="85">
        <v>6436.4</v>
      </c>
      <c r="K75" s="243">
        <v>20000</v>
      </c>
      <c r="L75" s="243">
        <v>20000</v>
      </c>
      <c r="M75" s="60"/>
      <c r="N75" s="33"/>
      <c r="O75" s="252">
        <f t="shared" si="6"/>
        <v>310.7327077248151</v>
      </c>
      <c r="P75" s="252">
        <f t="shared" si="6"/>
        <v>100</v>
      </c>
      <c r="Q75" s="239"/>
      <c r="R75" s="239"/>
    </row>
    <row r="76" spans="1:19" s="58" customFormat="1" ht="15" customHeight="1" x14ac:dyDescent="0.2">
      <c r="A76" s="249"/>
      <c r="B76" s="249"/>
      <c r="C76" s="249"/>
      <c r="D76" s="249"/>
      <c r="E76" s="249"/>
      <c r="F76" s="249"/>
      <c r="G76" s="249"/>
      <c r="H76" s="54">
        <v>7</v>
      </c>
      <c r="I76" s="55" t="s">
        <v>14</v>
      </c>
      <c r="J76" s="250">
        <v>115463.67999999999</v>
      </c>
      <c r="K76" s="250">
        <f>SUM(K77+K79)</f>
        <v>1510000</v>
      </c>
      <c r="L76" s="250">
        <f>SUM(L77+L79)</f>
        <v>1510000</v>
      </c>
      <c r="M76" s="250">
        <f>SUM(M77+M79)</f>
        <v>1510000</v>
      </c>
      <c r="N76" s="250">
        <f>SUM(N77+N79)</f>
        <v>1510000</v>
      </c>
      <c r="O76" s="57">
        <f>AVERAGE(K76/J76)*100</f>
        <v>1307.7705474136976</v>
      </c>
      <c r="P76" s="57">
        <f>AVERAGE(L76/K76)*100</f>
        <v>100</v>
      </c>
      <c r="Q76" s="57">
        <f>AVERAGE(M76/L76)*100</f>
        <v>100</v>
      </c>
      <c r="R76" s="57">
        <f>AVERAGE(N76/M76)*100</f>
        <v>100</v>
      </c>
    </row>
    <row r="77" spans="1:19" s="66" customFormat="1" ht="27" customHeight="1" x14ac:dyDescent="0.2">
      <c r="A77" s="240"/>
      <c r="B77" s="240"/>
      <c r="C77" s="36"/>
      <c r="D77" s="240"/>
      <c r="E77" s="240"/>
      <c r="F77" s="240" t="s">
        <v>61</v>
      </c>
      <c r="G77" s="240"/>
      <c r="H77" s="64">
        <v>71</v>
      </c>
      <c r="I77" s="37" t="s">
        <v>62</v>
      </c>
      <c r="J77" s="241">
        <v>65531.24</v>
      </c>
      <c r="K77" s="241">
        <f>SUM(K78)</f>
        <v>1500000</v>
      </c>
      <c r="L77" s="241">
        <f>SUM(L78)</f>
        <v>1500000</v>
      </c>
      <c r="M77" s="232">
        <v>1500000</v>
      </c>
      <c r="N77" s="241">
        <v>1500000</v>
      </c>
      <c r="O77" s="251">
        <f t="shared" si="6"/>
        <v>2288.9846125298409</v>
      </c>
      <c r="P77" s="251">
        <f t="shared" ref="P77:R80" si="7">AVERAGE(L77/K77)*100</f>
        <v>100</v>
      </c>
      <c r="Q77" s="251">
        <f t="shared" si="7"/>
        <v>100</v>
      </c>
      <c r="R77" s="251">
        <f t="shared" si="7"/>
        <v>100</v>
      </c>
    </row>
    <row r="78" spans="1:19" s="66" customFormat="1" ht="38.25" x14ac:dyDescent="0.2">
      <c r="A78" s="240"/>
      <c r="B78" s="240"/>
      <c r="C78" s="36"/>
      <c r="D78" s="240"/>
      <c r="E78" s="240"/>
      <c r="F78" s="240" t="s">
        <v>61</v>
      </c>
      <c r="G78" s="240"/>
      <c r="H78" s="64">
        <v>711</v>
      </c>
      <c r="I78" s="37" t="s">
        <v>63</v>
      </c>
      <c r="J78" s="241">
        <v>65531.24</v>
      </c>
      <c r="K78" s="241">
        <v>1500000</v>
      </c>
      <c r="L78" s="241">
        <v>1500000</v>
      </c>
      <c r="M78" s="232"/>
      <c r="N78" s="241"/>
      <c r="O78" s="251">
        <f t="shared" si="6"/>
        <v>2288.9846125298409</v>
      </c>
      <c r="P78" s="251">
        <f t="shared" si="7"/>
        <v>100</v>
      </c>
      <c r="Q78" s="251"/>
      <c r="R78" s="251"/>
    </row>
    <row r="79" spans="1:19" s="66" customFormat="1" ht="38.25" x14ac:dyDescent="0.2">
      <c r="A79" s="240"/>
      <c r="B79" s="240"/>
      <c r="C79" s="36"/>
      <c r="D79" s="240"/>
      <c r="E79" s="240"/>
      <c r="F79" s="240" t="s">
        <v>61</v>
      </c>
      <c r="G79" s="240"/>
      <c r="H79" s="64">
        <v>72</v>
      </c>
      <c r="I79" s="37" t="s">
        <v>64</v>
      </c>
      <c r="J79" s="241">
        <v>49932.44</v>
      </c>
      <c r="K79" s="241">
        <f>SUM(K80)</f>
        <v>10000</v>
      </c>
      <c r="L79" s="241">
        <f>SUM(L80)</f>
        <v>10000</v>
      </c>
      <c r="M79" s="232">
        <v>10000</v>
      </c>
      <c r="N79" s="241">
        <v>10000</v>
      </c>
      <c r="O79" s="251">
        <f t="shared" si="6"/>
        <v>20.027060564234393</v>
      </c>
      <c r="P79" s="251">
        <f t="shared" si="7"/>
        <v>100</v>
      </c>
      <c r="Q79" s="251">
        <f t="shared" si="7"/>
        <v>100</v>
      </c>
      <c r="R79" s="251">
        <f t="shared" si="7"/>
        <v>100</v>
      </c>
    </row>
    <row r="80" spans="1:19" s="62" customFormat="1" ht="15" customHeight="1" x14ac:dyDescent="0.2">
      <c r="A80" s="237"/>
      <c r="B80" s="237"/>
      <c r="C80" s="26"/>
      <c r="D80" s="237"/>
      <c r="E80" s="237"/>
      <c r="F80" s="237" t="s">
        <v>61</v>
      </c>
      <c r="G80" s="237"/>
      <c r="H80" s="59">
        <v>721</v>
      </c>
      <c r="I80" s="27" t="s">
        <v>65</v>
      </c>
      <c r="J80" s="238">
        <v>8832.44</v>
      </c>
      <c r="K80" s="238">
        <v>10000</v>
      </c>
      <c r="L80" s="238">
        <v>10000</v>
      </c>
      <c r="M80" s="232"/>
      <c r="N80" s="238"/>
      <c r="O80" s="251">
        <f t="shared" si="6"/>
        <v>113.21899724198524</v>
      </c>
      <c r="P80" s="252">
        <f t="shared" si="7"/>
        <v>100</v>
      </c>
      <c r="Q80" s="252"/>
      <c r="R80" s="252"/>
    </row>
    <row r="81" spans="1:19" s="62" customFormat="1" ht="15" customHeight="1" x14ac:dyDescent="0.2">
      <c r="A81" s="237"/>
      <c r="B81" s="237"/>
      <c r="C81" s="309"/>
      <c r="D81" s="237"/>
      <c r="E81" s="237"/>
      <c r="F81" s="237" t="s">
        <v>61</v>
      </c>
      <c r="G81" s="237"/>
      <c r="H81" s="59">
        <v>723</v>
      </c>
      <c r="I81" s="27" t="s">
        <v>606</v>
      </c>
      <c r="J81" s="238">
        <v>41100</v>
      </c>
      <c r="K81" s="238">
        <v>0</v>
      </c>
      <c r="L81" s="238">
        <v>0</v>
      </c>
      <c r="M81" s="232"/>
      <c r="N81" s="238"/>
      <c r="O81" s="242">
        <v>0</v>
      </c>
      <c r="P81" s="252">
        <v>0</v>
      </c>
      <c r="Q81" s="252"/>
      <c r="R81" s="252"/>
    </row>
    <row r="82" spans="1:19" s="58" customFormat="1" ht="15" customHeight="1" x14ac:dyDescent="0.2">
      <c r="A82" s="249"/>
      <c r="B82" s="249"/>
      <c r="C82" s="249"/>
      <c r="D82" s="249"/>
      <c r="E82" s="249"/>
      <c r="F82" s="249"/>
      <c r="G82" s="249"/>
      <c r="H82" s="54">
        <v>3</v>
      </c>
      <c r="I82" s="55" t="s">
        <v>16</v>
      </c>
      <c r="J82" s="250">
        <v>22380344.289999999</v>
      </c>
      <c r="K82" s="250">
        <f>SUM(K83+K87+K93+K96+K99+K102+K104)</f>
        <v>27519700</v>
      </c>
      <c r="L82" s="250">
        <f>SUM(L83+L87+L93+L96+L99+L102+L104)</f>
        <v>28815926</v>
      </c>
      <c r="M82" s="250">
        <f t="shared" ref="M82" si="8">SUM(M83+M87+M93+M96+M99+M102+M104)</f>
        <v>26624926</v>
      </c>
      <c r="N82" s="250">
        <f>SUM(N83+N87+N93+N96+N99+N102+N104)</f>
        <v>22646926</v>
      </c>
      <c r="O82" s="57">
        <f>AVERAGE(K82/J82)*100</f>
        <v>122.96370262854433</v>
      </c>
      <c r="P82" s="57">
        <f>AVERAGE(L82/K82)*100</f>
        <v>104.71017489289491</v>
      </c>
      <c r="Q82" s="57">
        <f>AVERAGE(M82/L82)*100</f>
        <v>92.396565704673179</v>
      </c>
      <c r="R82" s="57">
        <f>AVERAGE(N82/M82)*100</f>
        <v>85.059113403733036</v>
      </c>
    </row>
    <row r="83" spans="1:19" s="68" customFormat="1" x14ac:dyDescent="0.2">
      <c r="A83" s="26"/>
      <c r="B83" s="237"/>
      <c r="C83" s="237"/>
      <c r="D83" s="237"/>
      <c r="E83" s="237"/>
      <c r="F83" s="237"/>
      <c r="G83" s="237"/>
      <c r="H83" s="59">
        <v>31</v>
      </c>
      <c r="I83" s="27" t="s">
        <v>66</v>
      </c>
      <c r="J83" s="238">
        <v>4165035.81</v>
      </c>
      <c r="K83" s="238">
        <f>SUM(K84:K86)</f>
        <v>5793923</v>
      </c>
      <c r="L83" s="238">
        <f>SUM(L84:L86)</f>
        <v>5995562</v>
      </c>
      <c r="M83" s="232">
        <v>5895562</v>
      </c>
      <c r="N83" s="253">
        <v>5462562</v>
      </c>
      <c r="O83" s="252">
        <f>AVERAGE(K83/J83)*100</f>
        <v>139.10859988500314</v>
      </c>
      <c r="P83" s="252">
        <f t="shared" si="6"/>
        <v>103.48018087226909</v>
      </c>
      <c r="Q83" s="254">
        <f>AVERAGE(M83/L83)*100</f>
        <v>98.33209964303596</v>
      </c>
      <c r="R83" s="254">
        <f>AVERAGE(N83/M83)*100</f>
        <v>92.655492385628378</v>
      </c>
    </row>
    <row r="84" spans="1:19" s="68" customFormat="1" x14ac:dyDescent="0.2">
      <c r="A84" s="26">
        <v>1</v>
      </c>
      <c r="B84" s="237"/>
      <c r="C84" s="237"/>
      <c r="D84" s="237" t="s">
        <v>70</v>
      </c>
      <c r="E84" s="237"/>
      <c r="F84" s="237"/>
      <c r="G84" s="237"/>
      <c r="H84" s="59">
        <v>311</v>
      </c>
      <c r="I84" s="27" t="s">
        <v>68</v>
      </c>
      <c r="J84" s="310">
        <v>3505638.29</v>
      </c>
      <c r="K84" s="238">
        <v>4820801</v>
      </c>
      <c r="L84" s="238">
        <v>4905000</v>
      </c>
      <c r="M84" s="232"/>
      <c r="N84" s="253"/>
      <c r="O84" s="252">
        <f t="shared" si="6"/>
        <v>137.51564198027972</v>
      </c>
      <c r="P84" s="252">
        <f t="shared" si="6"/>
        <v>101.74657696926299</v>
      </c>
      <c r="Q84" s="255"/>
      <c r="R84" s="255"/>
      <c r="S84" s="67"/>
    </row>
    <row r="85" spans="1:19" s="68" customFormat="1" ht="25.5" x14ac:dyDescent="0.2">
      <c r="A85" s="26">
        <v>1</v>
      </c>
      <c r="B85" s="237"/>
      <c r="C85" s="237"/>
      <c r="D85" s="237" t="s">
        <v>70</v>
      </c>
      <c r="E85" s="237"/>
      <c r="F85" s="237"/>
      <c r="G85" s="237"/>
      <c r="H85" s="59">
        <v>312</v>
      </c>
      <c r="I85" s="27" t="s">
        <v>69</v>
      </c>
      <c r="J85" s="310">
        <v>125081.74</v>
      </c>
      <c r="K85" s="238">
        <v>252900</v>
      </c>
      <c r="L85" s="238">
        <v>292900</v>
      </c>
      <c r="M85" s="232"/>
      <c r="N85" s="253"/>
      <c r="O85" s="252">
        <f t="shared" si="6"/>
        <v>202.18778536339514</v>
      </c>
      <c r="P85" s="252">
        <f t="shared" si="6"/>
        <v>115.81652827204429</v>
      </c>
      <c r="Q85" s="255"/>
      <c r="R85" s="255"/>
    </row>
    <row r="86" spans="1:19" s="68" customFormat="1" x14ac:dyDescent="0.2">
      <c r="A86" s="26">
        <v>1</v>
      </c>
      <c r="B86" s="237"/>
      <c r="C86" s="237"/>
      <c r="D86" s="237" t="s">
        <v>70</v>
      </c>
      <c r="E86" s="237"/>
      <c r="F86" s="237"/>
      <c r="G86" s="237"/>
      <c r="H86" s="59">
        <v>313</v>
      </c>
      <c r="I86" s="27" t="s">
        <v>71</v>
      </c>
      <c r="J86" s="310">
        <v>534315.78</v>
      </c>
      <c r="K86" s="238">
        <v>720222</v>
      </c>
      <c r="L86" s="238">
        <v>797662</v>
      </c>
      <c r="M86" s="232"/>
      <c r="N86" s="253"/>
      <c r="O86" s="252">
        <f t="shared" si="6"/>
        <v>134.79332390295491</v>
      </c>
      <c r="P86" s="252">
        <f t="shared" si="6"/>
        <v>110.75224028146877</v>
      </c>
      <c r="Q86" s="255"/>
      <c r="R86" s="255"/>
    </row>
    <row r="87" spans="1:19" s="68" customFormat="1" x14ac:dyDescent="0.2">
      <c r="A87" s="26"/>
      <c r="B87" s="237"/>
      <c r="C87" s="237"/>
      <c r="D87" s="237"/>
      <c r="E87" s="237"/>
      <c r="F87" s="237"/>
      <c r="G87" s="237"/>
      <c r="H87" s="59">
        <v>32</v>
      </c>
      <c r="I87" s="27" t="s">
        <v>72</v>
      </c>
      <c r="J87" s="238">
        <v>11687499.960000001</v>
      </c>
      <c r="K87" s="238">
        <f>SUM(K88:K92)</f>
        <v>12648877</v>
      </c>
      <c r="L87" s="238">
        <f>SUM(L88:L92)</f>
        <v>11740064</v>
      </c>
      <c r="M87" s="232">
        <v>10139064</v>
      </c>
      <c r="N87" s="253">
        <v>9214064</v>
      </c>
      <c r="O87" s="252">
        <f t="shared" si="6"/>
        <v>108.22568593189538</v>
      </c>
      <c r="P87" s="252">
        <f t="shared" si="6"/>
        <v>92.815069669821284</v>
      </c>
      <c r="Q87" s="254">
        <f>AVERAGE(M87/L87)*100</f>
        <v>86.362936351965374</v>
      </c>
      <c r="R87" s="254">
        <f>AVERAGE(N87/M87)*100</f>
        <v>90.876869896471703</v>
      </c>
    </row>
    <row r="88" spans="1:19" s="68" customFormat="1" ht="25.5" x14ac:dyDescent="0.2">
      <c r="A88" s="26">
        <v>1</v>
      </c>
      <c r="B88" s="237" t="s">
        <v>67</v>
      </c>
      <c r="C88" s="237"/>
      <c r="D88" s="237" t="s">
        <v>70</v>
      </c>
      <c r="E88" s="237"/>
      <c r="F88" s="237"/>
      <c r="G88" s="237"/>
      <c r="H88" s="59">
        <v>321</v>
      </c>
      <c r="I88" s="27" t="s">
        <v>73</v>
      </c>
      <c r="J88" s="310">
        <v>131975.6</v>
      </c>
      <c r="K88" s="238">
        <v>270940</v>
      </c>
      <c r="L88" s="238">
        <v>287468</v>
      </c>
      <c r="M88" s="232"/>
      <c r="N88" s="253"/>
      <c r="O88" s="252">
        <f t="shared" si="6"/>
        <v>205.29552432419328</v>
      </c>
      <c r="P88" s="252">
        <f t="shared" si="6"/>
        <v>106.1002435963682</v>
      </c>
      <c r="Q88" s="255"/>
      <c r="R88" s="255"/>
    </row>
    <row r="89" spans="1:19" s="68" customFormat="1" ht="25.5" x14ac:dyDescent="0.2">
      <c r="A89" s="26">
        <v>1</v>
      </c>
      <c r="B89" s="237" t="s">
        <v>67</v>
      </c>
      <c r="C89" s="26">
        <v>3</v>
      </c>
      <c r="D89" s="237"/>
      <c r="E89" s="237"/>
      <c r="F89" s="237"/>
      <c r="G89" s="237"/>
      <c r="H89" s="59">
        <v>322</v>
      </c>
      <c r="I89" s="27" t="s">
        <v>74</v>
      </c>
      <c r="J89" s="310">
        <v>2836773.2</v>
      </c>
      <c r="K89" s="238">
        <v>1930237</v>
      </c>
      <c r="L89" s="238">
        <v>1907146</v>
      </c>
      <c r="M89" s="232"/>
      <c r="N89" s="253"/>
      <c r="O89" s="252">
        <f t="shared" si="6"/>
        <v>68.043402271284847</v>
      </c>
      <c r="P89" s="252">
        <f t="shared" si="6"/>
        <v>98.803722029989061</v>
      </c>
      <c r="Q89" s="255"/>
      <c r="R89" s="255"/>
    </row>
    <row r="90" spans="1:19" s="68" customFormat="1" x14ac:dyDescent="0.2">
      <c r="A90" s="26">
        <v>1</v>
      </c>
      <c r="B90" s="237" t="s">
        <v>67</v>
      </c>
      <c r="C90" s="26">
        <v>3</v>
      </c>
      <c r="D90" s="237" t="s">
        <v>70</v>
      </c>
      <c r="E90" s="237"/>
      <c r="F90" s="237"/>
      <c r="G90" s="237"/>
      <c r="H90" s="59">
        <v>323</v>
      </c>
      <c r="I90" s="27" t="s">
        <v>75</v>
      </c>
      <c r="J90" s="310">
        <v>7675905.5599999996</v>
      </c>
      <c r="K90" s="238">
        <v>8970650</v>
      </c>
      <c r="L90" s="238">
        <v>8394400</v>
      </c>
      <c r="M90" s="232"/>
      <c r="N90" s="253"/>
      <c r="O90" s="252">
        <f t="shared" si="6"/>
        <v>116.86764421317346</v>
      </c>
      <c r="P90" s="252">
        <f t="shared" si="6"/>
        <v>93.576273737131643</v>
      </c>
      <c r="Q90" s="255"/>
      <c r="R90" s="255"/>
      <c r="S90" s="67"/>
    </row>
    <row r="91" spans="1:19" s="66" customFormat="1" ht="38.25" x14ac:dyDescent="0.2">
      <c r="A91" s="256">
        <v>1</v>
      </c>
      <c r="B91" s="257"/>
      <c r="C91" s="257"/>
      <c r="D91" s="257"/>
      <c r="E91" s="257"/>
      <c r="F91" s="257"/>
      <c r="G91" s="257"/>
      <c r="H91" s="64">
        <v>324</v>
      </c>
      <c r="I91" s="37" t="s">
        <v>76</v>
      </c>
      <c r="J91" s="311">
        <v>0</v>
      </c>
      <c r="K91" s="241">
        <v>20000</v>
      </c>
      <c r="L91" s="241">
        <v>20000</v>
      </c>
      <c r="M91" s="232"/>
      <c r="N91" s="241"/>
      <c r="O91" s="251">
        <v>0</v>
      </c>
      <c r="P91" s="251">
        <f t="shared" si="6"/>
        <v>100</v>
      </c>
      <c r="Q91" s="258"/>
      <c r="R91" s="258"/>
    </row>
    <row r="92" spans="1:19" s="62" customFormat="1" ht="25.5" x14ac:dyDescent="0.2">
      <c r="A92" s="26">
        <v>1</v>
      </c>
      <c r="B92" s="237" t="s">
        <v>67</v>
      </c>
      <c r="C92" s="26"/>
      <c r="D92" s="237"/>
      <c r="E92" s="237"/>
      <c r="F92" s="237"/>
      <c r="G92" s="237"/>
      <c r="H92" s="59">
        <v>329</v>
      </c>
      <c r="I92" s="27" t="s">
        <v>77</v>
      </c>
      <c r="J92" s="310">
        <v>1042845.6</v>
      </c>
      <c r="K92" s="238">
        <v>1457050</v>
      </c>
      <c r="L92" s="238">
        <v>1131050</v>
      </c>
      <c r="M92" s="232"/>
      <c r="N92" s="238"/>
      <c r="O92" s="252">
        <f t="shared" si="6"/>
        <v>139.71866976281052</v>
      </c>
      <c r="P92" s="252">
        <f t="shared" si="6"/>
        <v>77.62602518787962</v>
      </c>
      <c r="Q92" s="259"/>
      <c r="R92" s="259"/>
    </row>
    <row r="93" spans="1:19" s="62" customFormat="1" x14ac:dyDescent="0.2">
      <c r="A93" s="26"/>
      <c r="B93" s="237"/>
      <c r="C93" s="237"/>
      <c r="D93" s="237"/>
      <c r="E93" s="237"/>
      <c r="F93" s="237"/>
      <c r="G93" s="237"/>
      <c r="H93" s="59">
        <v>34</v>
      </c>
      <c r="I93" s="27" t="s">
        <v>78</v>
      </c>
      <c r="J93" s="238">
        <v>138248.18</v>
      </c>
      <c r="K93" s="238">
        <f>SUM(K94:K95)</f>
        <v>187900</v>
      </c>
      <c r="L93" s="238">
        <f>SUM(L94:L95)</f>
        <v>189900</v>
      </c>
      <c r="M93" s="232">
        <v>139900</v>
      </c>
      <c r="N93" s="238">
        <v>119900</v>
      </c>
      <c r="O93" s="252">
        <f t="shared" si="6"/>
        <v>135.91498998395494</v>
      </c>
      <c r="P93" s="252">
        <f t="shared" si="6"/>
        <v>101.06439595529537</v>
      </c>
      <c r="Q93" s="254">
        <f>AVERAGE(M93/L93)*100</f>
        <v>73.670352817272246</v>
      </c>
      <c r="R93" s="254">
        <f>AVERAGE(N93/M93)*100</f>
        <v>85.704074338813442</v>
      </c>
    </row>
    <row r="94" spans="1:19" s="62" customFormat="1" ht="25.5" x14ac:dyDescent="0.2">
      <c r="A94" s="26">
        <v>1</v>
      </c>
      <c r="B94" s="237"/>
      <c r="C94" s="237"/>
      <c r="D94" s="237"/>
      <c r="E94" s="237"/>
      <c r="F94" s="237"/>
      <c r="G94" s="237"/>
      <c r="H94" s="59">
        <v>342</v>
      </c>
      <c r="I94" s="27" t="s">
        <v>548</v>
      </c>
      <c r="J94" s="238">
        <v>69841.119999999995</v>
      </c>
      <c r="K94" s="238">
        <v>150000</v>
      </c>
      <c r="L94" s="238">
        <v>150000</v>
      </c>
      <c r="M94" s="232"/>
      <c r="N94" s="238"/>
      <c r="O94" s="252">
        <f t="shared" si="6"/>
        <v>214.77318805883985</v>
      </c>
      <c r="P94" s="252">
        <f t="shared" si="6"/>
        <v>100</v>
      </c>
      <c r="Q94" s="254"/>
      <c r="R94" s="254"/>
    </row>
    <row r="95" spans="1:19" s="62" customFormat="1" x14ac:dyDescent="0.2">
      <c r="A95" s="26">
        <v>1</v>
      </c>
      <c r="B95" s="237" t="s">
        <v>67</v>
      </c>
      <c r="C95" s="237"/>
      <c r="D95" s="237"/>
      <c r="E95" s="237"/>
      <c r="F95" s="237"/>
      <c r="G95" s="237"/>
      <c r="H95" s="59">
        <v>343</v>
      </c>
      <c r="I95" s="27" t="s">
        <v>79</v>
      </c>
      <c r="J95" s="310">
        <v>68407.06</v>
      </c>
      <c r="K95" s="238">
        <v>37900</v>
      </c>
      <c r="L95" s="238">
        <v>39900</v>
      </c>
      <c r="M95" s="232"/>
      <c r="N95" s="238"/>
      <c r="O95" s="252">
        <f t="shared" si="6"/>
        <v>55.403638162493749</v>
      </c>
      <c r="P95" s="252">
        <f t="shared" si="6"/>
        <v>105.27704485488127</v>
      </c>
      <c r="Q95" s="259"/>
      <c r="R95" s="259"/>
    </row>
    <row r="96" spans="1:19" s="62" customFormat="1" x14ac:dyDescent="0.2">
      <c r="A96" s="26"/>
      <c r="B96" s="237"/>
      <c r="C96" s="237"/>
      <c r="D96" s="237"/>
      <c r="E96" s="237"/>
      <c r="F96" s="237"/>
      <c r="G96" s="237"/>
      <c r="H96" s="59">
        <v>35</v>
      </c>
      <c r="I96" s="27" t="s">
        <v>80</v>
      </c>
      <c r="J96" s="238">
        <v>1608839</v>
      </c>
      <c r="K96" s="238">
        <f>SUM(K97:K98)</f>
        <v>1765000</v>
      </c>
      <c r="L96" s="238">
        <f>SUM(L97:L98)</f>
        <v>1765000</v>
      </c>
      <c r="M96" s="232">
        <v>1715000</v>
      </c>
      <c r="N96" s="238">
        <v>1715000</v>
      </c>
      <c r="O96" s="252">
        <f t="shared" si="6"/>
        <v>109.70644048285752</v>
      </c>
      <c r="P96" s="252">
        <f t="shared" si="6"/>
        <v>100</v>
      </c>
      <c r="Q96" s="254">
        <f>AVERAGE(M96/L96)*100</f>
        <v>97.16713881019831</v>
      </c>
      <c r="R96" s="254">
        <f>AVERAGE(N96/M96)*100</f>
        <v>100</v>
      </c>
    </row>
    <row r="97" spans="1:19" s="66" customFormat="1" ht="26.25" customHeight="1" x14ac:dyDescent="0.2">
      <c r="A97" s="36">
        <v>1</v>
      </c>
      <c r="B97" s="240"/>
      <c r="C97" s="240"/>
      <c r="D97" s="240"/>
      <c r="E97" s="240"/>
      <c r="F97" s="240"/>
      <c r="G97" s="240"/>
      <c r="H97" s="64">
        <v>351</v>
      </c>
      <c r="I97" s="37" t="s">
        <v>81</v>
      </c>
      <c r="J97" s="311">
        <v>1220000</v>
      </c>
      <c r="K97" s="241">
        <v>1365000</v>
      </c>
      <c r="L97" s="241">
        <v>1365000</v>
      </c>
      <c r="M97" s="232"/>
      <c r="N97" s="241"/>
      <c r="O97" s="251">
        <f t="shared" si="6"/>
        <v>111.88524590163935</v>
      </c>
      <c r="P97" s="251">
        <f t="shared" si="6"/>
        <v>100</v>
      </c>
      <c r="Q97" s="258"/>
      <c r="R97" s="258"/>
    </row>
    <row r="98" spans="1:19" s="66" customFormat="1" ht="63.75" x14ac:dyDescent="0.2">
      <c r="A98" s="36">
        <v>1</v>
      </c>
      <c r="B98" s="36"/>
      <c r="C98" s="240"/>
      <c r="D98" s="36"/>
      <c r="E98" s="240"/>
      <c r="F98" s="240"/>
      <c r="G98" s="240"/>
      <c r="H98" s="64">
        <v>352</v>
      </c>
      <c r="I98" s="37" t="s">
        <v>82</v>
      </c>
      <c r="J98" s="311">
        <v>388839</v>
      </c>
      <c r="K98" s="241">
        <v>400000</v>
      </c>
      <c r="L98" s="241">
        <v>400000</v>
      </c>
      <c r="M98" s="232"/>
      <c r="N98" s="241"/>
      <c r="O98" s="251">
        <f t="shared" si="6"/>
        <v>102.87033965214394</v>
      </c>
      <c r="P98" s="251">
        <f t="shared" si="6"/>
        <v>100</v>
      </c>
      <c r="Q98" s="258"/>
      <c r="R98" s="258"/>
    </row>
    <row r="99" spans="1:19" s="66" customFormat="1" ht="38.25" x14ac:dyDescent="0.2">
      <c r="A99" s="36"/>
      <c r="B99" s="240"/>
      <c r="C99" s="240"/>
      <c r="D99" s="240"/>
      <c r="E99" s="240"/>
      <c r="F99" s="240"/>
      <c r="G99" s="240"/>
      <c r="H99" s="64">
        <v>36</v>
      </c>
      <c r="I99" s="37" t="s">
        <v>83</v>
      </c>
      <c r="J99" s="241">
        <v>311146.19</v>
      </c>
      <c r="K99" s="241">
        <f>SUM(K100:K101)</f>
        <v>700000</v>
      </c>
      <c r="L99" s="241">
        <f>SUM(L100:L101)</f>
        <v>3400000</v>
      </c>
      <c r="M99" s="232">
        <v>3300000</v>
      </c>
      <c r="N99" s="241">
        <v>700000</v>
      </c>
      <c r="O99" s="251">
        <f t="shared" si="6"/>
        <v>224.97463330661384</v>
      </c>
      <c r="P99" s="251">
        <f t="shared" si="6"/>
        <v>485.71428571428567</v>
      </c>
      <c r="Q99" s="254">
        <f>AVERAGE(M99/L99)*100</f>
        <v>97.058823529411768</v>
      </c>
      <c r="R99" s="254">
        <f>AVERAGE(N99/M99)*100</f>
        <v>21.212121212121211</v>
      </c>
    </row>
    <row r="100" spans="1:19" s="62" customFormat="1" ht="25.5" x14ac:dyDescent="0.2">
      <c r="A100" s="237" t="s">
        <v>42</v>
      </c>
      <c r="B100" s="26"/>
      <c r="C100" s="237"/>
      <c r="D100" s="26"/>
      <c r="E100" s="237"/>
      <c r="F100" s="237"/>
      <c r="G100" s="237" t="s">
        <v>126</v>
      </c>
      <c r="H100" s="59">
        <v>363</v>
      </c>
      <c r="I100" s="27" t="s">
        <v>84</v>
      </c>
      <c r="J100" s="310">
        <v>178639.35999999999</v>
      </c>
      <c r="K100" s="238">
        <v>500000</v>
      </c>
      <c r="L100" s="238">
        <v>3200000</v>
      </c>
      <c r="M100" s="232"/>
      <c r="N100" s="238"/>
      <c r="O100" s="251">
        <f t="shared" si="6"/>
        <v>279.89352402516442</v>
      </c>
      <c r="P100" s="251">
        <f t="shared" si="6"/>
        <v>640</v>
      </c>
      <c r="Q100" s="259"/>
      <c r="R100" s="259"/>
    </row>
    <row r="101" spans="1:19" s="66" customFormat="1" ht="38.25" x14ac:dyDescent="0.2">
      <c r="A101" s="240" t="s">
        <v>42</v>
      </c>
      <c r="B101" s="36"/>
      <c r="C101" s="240"/>
      <c r="D101" s="36"/>
      <c r="E101" s="240"/>
      <c r="F101" s="240"/>
      <c r="G101" s="240"/>
      <c r="H101" s="64">
        <v>366</v>
      </c>
      <c r="I101" s="37" t="s">
        <v>85</v>
      </c>
      <c r="J101" s="311">
        <v>132506.82999999999</v>
      </c>
      <c r="K101" s="241">
        <v>200000</v>
      </c>
      <c r="L101" s="241">
        <v>200000</v>
      </c>
      <c r="M101" s="232"/>
      <c r="N101" s="241"/>
      <c r="O101" s="251">
        <f t="shared" si="6"/>
        <v>150.93561592259056</v>
      </c>
      <c r="P101" s="251">
        <f t="shared" si="6"/>
        <v>100</v>
      </c>
      <c r="Q101" s="258"/>
      <c r="R101" s="258"/>
    </row>
    <row r="102" spans="1:19" s="66" customFormat="1" ht="51" x14ac:dyDescent="0.2">
      <c r="A102" s="36"/>
      <c r="B102" s="240"/>
      <c r="C102" s="240"/>
      <c r="D102" s="240"/>
      <c r="E102" s="240"/>
      <c r="F102" s="240"/>
      <c r="G102" s="240"/>
      <c r="H102" s="64">
        <v>37</v>
      </c>
      <c r="I102" s="37" t="s">
        <v>86</v>
      </c>
      <c r="J102" s="241">
        <v>1607435.58</v>
      </c>
      <c r="K102" s="241">
        <f>SUM(K103)</f>
        <v>1855000</v>
      </c>
      <c r="L102" s="241">
        <f>SUM(L103)</f>
        <v>1815000</v>
      </c>
      <c r="M102" s="232">
        <v>1735000</v>
      </c>
      <c r="N102" s="241">
        <v>1735000</v>
      </c>
      <c r="O102" s="251">
        <f t="shared" si="6"/>
        <v>115.40120320093948</v>
      </c>
      <c r="P102" s="251">
        <f t="shared" si="6"/>
        <v>97.843665768194072</v>
      </c>
      <c r="Q102" s="254">
        <f>AVERAGE(M102/L102)*100</f>
        <v>95.592286501377416</v>
      </c>
      <c r="R102" s="254">
        <f>AVERAGE(N102/M102)*100</f>
        <v>100</v>
      </c>
    </row>
    <row r="103" spans="1:19" s="66" customFormat="1" ht="26.25" customHeight="1" x14ac:dyDescent="0.2">
      <c r="A103" s="36">
        <v>1</v>
      </c>
      <c r="B103" s="240"/>
      <c r="C103" s="240"/>
      <c r="D103" s="36">
        <v>4</v>
      </c>
      <c r="E103" s="240"/>
      <c r="F103" s="240"/>
      <c r="G103" s="240"/>
      <c r="H103" s="64">
        <v>372</v>
      </c>
      <c r="I103" s="37" t="s">
        <v>87</v>
      </c>
      <c r="J103" s="311">
        <v>1607435.58</v>
      </c>
      <c r="K103" s="241">
        <v>1855000</v>
      </c>
      <c r="L103" s="241">
        <v>1815000</v>
      </c>
      <c r="M103" s="232"/>
      <c r="N103" s="241"/>
      <c r="O103" s="251">
        <f t="shared" si="6"/>
        <v>115.40120320093948</v>
      </c>
      <c r="P103" s="251">
        <f t="shared" si="6"/>
        <v>97.843665768194072</v>
      </c>
      <c r="Q103" s="258"/>
      <c r="R103" s="258"/>
    </row>
    <row r="104" spans="1:19" s="62" customFormat="1" ht="12.75" customHeight="1" x14ac:dyDescent="0.2">
      <c r="A104" s="26"/>
      <c r="B104" s="237"/>
      <c r="C104" s="237"/>
      <c r="D104" s="237"/>
      <c r="E104" s="237"/>
      <c r="F104" s="237"/>
      <c r="G104" s="237"/>
      <c r="H104" s="59">
        <v>38</v>
      </c>
      <c r="I104" s="27" t="s">
        <v>88</v>
      </c>
      <c r="J104" s="238">
        <v>2862139.57</v>
      </c>
      <c r="K104" s="238">
        <f>SUM(K105:K108)</f>
        <v>4569000</v>
      </c>
      <c r="L104" s="238">
        <f>SUM(L105:L108)</f>
        <v>3910400</v>
      </c>
      <c r="M104" s="232">
        <v>3700400</v>
      </c>
      <c r="N104" s="238">
        <v>3700400</v>
      </c>
      <c r="O104" s="252">
        <f t="shared" si="6"/>
        <v>159.63582097430699</v>
      </c>
      <c r="P104" s="252">
        <f t="shared" si="6"/>
        <v>85.585467279492235</v>
      </c>
      <c r="Q104" s="254">
        <f>AVERAGE(M104/L104)*100</f>
        <v>94.629705400982004</v>
      </c>
      <c r="R104" s="254">
        <f>AVERAGE(N104/M104)*100</f>
        <v>100</v>
      </c>
    </row>
    <row r="105" spans="1:19" s="62" customFormat="1" x14ac:dyDescent="0.2">
      <c r="A105" s="26">
        <v>1</v>
      </c>
      <c r="B105" s="237"/>
      <c r="C105" s="237"/>
      <c r="D105" s="237"/>
      <c r="E105" s="237"/>
      <c r="F105" s="237"/>
      <c r="G105" s="237"/>
      <c r="H105" s="59">
        <v>381</v>
      </c>
      <c r="I105" s="27" t="s">
        <v>89</v>
      </c>
      <c r="J105" s="310">
        <v>2429698.2999999998</v>
      </c>
      <c r="K105" s="238">
        <v>4399000</v>
      </c>
      <c r="L105" s="238">
        <v>3840400</v>
      </c>
      <c r="M105" s="232"/>
      <c r="N105" s="238"/>
      <c r="O105" s="252">
        <f t="shared" si="6"/>
        <v>181.05128525628061</v>
      </c>
      <c r="P105" s="252">
        <f t="shared" si="6"/>
        <v>87.301659468060919</v>
      </c>
      <c r="Q105" s="259"/>
      <c r="R105" s="259"/>
    </row>
    <row r="106" spans="1:19" s="62" customFormat="1" x14ac:dyDescent="0.2">
      <c r="A106" s="237" t="s">
        <v>42</v>
      </c>
      <c r="B106" s="237"/>
      <c r="C106" s="237"/>
      <c r="D106" s="26"/>
      <c r="E106" s="237"/>
      <c r="F106" s="237"/>
      <c r="G106" s="237"/>
      <c r="H106" s="59">
        <v>382</v>
      </c>
      <c r="I106" s="27" t="s">
        <v>90</v>
      </c>
      <c r="J106" s="310">
        <v>408419.06</v>
      </c>
      <c r="K106" s="238">
        <v>100000</v>
      </c>
      <c r="L106" s="238">
        <v>0</v>
      </c>
      <c r="M106" s="232"/>
      <c r="N106" s="238"/>
      <c r="O106" s="252">
        <f t="shared" si="6"/>
        <v>24.484655539827159</v>
      </c>
      <c r="P106" s="252">
        <f t="shared" si="6"/>
        <v>0</v>
      </c>
      <c r="Q106" s="259"/>
      <c r="R106" s="259"/>
      <c r="S106" s="61"/>
    </row>
    <row r="107" spans="1:19" s="62" customFormat="1" ht="25.5" x14ac:dyDescent="0.2">
      <c r="A107" s="237" t="s">
        <v>42</v>
      </c>
      <c r="B107" s="237"/>
      <c r="C107" s="237"/>
      <c r="D107" s="26"/>
      <c r="E107" s="237"/>
      <c r="F107" s="237"/>
      <c r="G107" s="237"/>
      <c r="H107" s="59">
        <v>383</v>
      </c>
      <c r="I107" s="27" t="s">
        <v>91</v>
      </c>
      <c r="J107" s="310">
        <v>24022.21</v>
      </c>
      <c r="K107" s="238">
        <v>50000</v>
      </c>
      <c r="L107" s="238">
        <v>50000</v>
      </c>
      <c r="M107" s="232"/>
      <c r="N107" s="238"/>
      <c r="O107" s="252">
        <f t="shared" si="6"/>
        <v>208.14071644532288</v>
      </c>
      <c r="P107" s="252">
        <f t="shared" si="6"/>
        <v>100</v>
      </c>
      <c r="Q107" s="259"/>
      <c r="R107" s="259"/>
    </row>
    <row r="108" spans="1:19" s="62" customFormat="1" x14ac:dyDescent="0.2">
      <c r="A108" s="26">
        <v>1</v>
      </c>
      <c r="B108" s="237"/>
      <c r="C108" s="237"/>
      <c r="D108" s="237"/>
      <c r="E108" s="237"/>
      <c r="F108" s="237"/>
      <c r="G108" s="237"/>
      <c r="H108" s="59">
        <v>385</v>
      </c>
      <c r="I108" s="27" t="s">
        <v>92</v>
      </c>
      <c r="J108" s="310"/>
      <c r="K108" s="238">
        <v>20000</v>
      </c>
      <c r="L108" s="238">
        <v>20000</v>
      </c>
      <c r="M108" s="232"/>
      <c r="N108" s="238"/>
      <c r="O108" s="252"/>
      <c r="P108" s="252">
        <f t="shared" si="6"/>
        <v>100</v>
      </c>
      <c r="Q108" s="259"/>
      <c r="R108" s="259"/>
    </row>
    <row r="109" spans="1:19" s="62" customFormat="1" ht="15" customHeight="1" x14ac:dyDescent="0.2">
      <c r="A109" s="249"/>
      <c r="B109" s="249"/>
      <c r="C109" s="249"/>
      <c r="D109" s="249"/>
      <c r="E109" s="249"/>
      <c r="F109" s="249"/>
      <c r="G109" s="249"/>
      <c r="H109" s="54">
        <v>4</v>
      </c>
      <c r="I109" s="55" t="s">
        <v>17</v>
      </c>
      <c r="J109" s="250">
        <v>15140876.789999999</v>
      </c>
      <c r="K109" s="250">
        <f>SUM(K110+K112+K117)</f>
        <v>8614200</v>
      </c>
      <c r="L109" s="250">
        <f>SUM(L110+L112+L117)</f>
        <v>10663700</v>
      </c>
      <c r="M109" s="250">
        <f>SUM(M110+M112+M117)</f>
        <v>6156700</v>
      </c>
      <c r="N109" s="250">
        <f>SUM(N110+N112+N117)</f>
        <v>6127700</v>
      </c>
      <c r="O109" s="57">
        <f>AVERAGE(K109/J109)*100</f>
        <v>56.893666856131922</v>
      </c>
      <c r="P109" s="57">
        <f>AVERAGE(L109/K109)*100</f>
        <v>123.79211070093565</v>
      </c>
      <c r="Q109" s="57">
        <f>AVERAGE(M109/L109)*100</f>
        <v>57.735120080272331</v>
      </c>
      <c r="R109" s="57">
        <f>AVERAGE(N109/M109)*100</f>
        <v>99.528968440885535</v>
      </c>
      <c r="S109" s="69"/>
    </row>
    <row r="110" spans="1:19" s="66" customFormat="1" ht="38.25" x14ac:dyDescent="0.2">
      <c r="A110" s="240"/>
      <c r="B110" s="240"/>
      <c r="C110" s="240"/>
      <c r="D110" s="240"/>
      <c r="E110" s="240"/>
      <c r="F110" s="240"/>
      <c r="G110" s="240"/>
      <c r="H110" s="64">
        <v>41</v>
      </c>
      <c r="I110" s="37" t="s">
        <v>93</v>
      </c>
      <c r="J110" s="241">
        <v>11150</v>
      </c>
      <c r="K110" s="241">
        <f>SUM(K111)</f>
        <v>200000</v>
      </c>
      <c r="L110" s="241">
        <f>SUM(L111)</f>
        <v>220000</v>
      </c>
      <c r="M110" s="232">
        <v>200000</v>
      </c>
      <c r="N110" s="241">
        <v>170000</v>
      </c>
      <c r="O110" s="251">
        <f t="shared" si="6"/>
        <v>1793.7219730941702</v>
      </c>
      <c r="P110" s="251">
        <f>AVERAGE(L110/K110)*100</f>
        <v>110.00000000000001</v>
      </c>
      <c r="Q110" s="254">
        <f>AVERAGE(M110/L110)*100</f>
        <v>90.909090909090907</v>
      </c>
      <c r="R110" s="254">
        <f>AVERAGE(N110/M110)*100</f>
        <v>85</v>
      </c>
    </row>
    <row r="111" spans="1:19" s="62" customFormat="1" ht="15" customHeight="1" x14ac:dyDescent="0.2">
      <c r="A111" s="319" t="s">
        <v>42</v>
      </c>
      <c r="B111" s="319"/>
      <c r="C111" s="320"/>
      <c r="D111" s="319"/>
      <c r="E111" s="319"/>
      <c r="F111" s="319" t="s">
        <v>61</v>
      </c>
      <c r="G111" s="319"/>
      <c r="H111" s="59">
        <v>411</v>
      </c>
      <c r="I111" s="27" t="s">
        <v>94</v>
      </c>
      <c r="J111" s="310">
        <v>11150</v>
      </c>
      <c r="K111" s="238">
        <v>200000</v>
      </c>
      <c r="L111" s="238">
        <v>220000</v>
      </c>
      <c r="M111" s="232"/>
      <c r="N111" s="238"/>
      <c r="O111" s="252">
        <f>AVERAGE(K111/J111)*100</f>
        <v>1793.7219730941702</v>
      </c>
      <c r="P111" s="251">
        <f t="shared" ref="P111:P118" si="9">AVERAGE(L111/K111)*100</f>
        <v>110.00000000000001</v>
      </c>
      <c r="Q111" s="259"/>
      <c r="R111" s="259"/>
    </row>
    <row r="112" spans="1:19" s="66" customFormat="1" ht="38.25" x14ac:dyDescent="0.2">
      <c r="A112" s="321"/>
      <c r="B112" s="321"/>
      <c r="C112" s="322"/>
      <c r="D112" s="321"/>
      <c r="E112" s="321"/>
      <c r="F112" s="321"/>
      <c r="G112" s="321"/>
      <c r="H112" s="64">
        <v>42</v>
      </c>
      <c r="I112" s="37" t="s">
        <v>95</v>
      </c>
      <c r="J112" s="241">
        <v>14300555.02</v>
      </c>
      <c r="K112" s="241">
        <f>SUM(K113:K116)</f>
        <v>6204200</v>
      </c>
      <c r="L112" s="241">
        <f>SUM(L113:L116)</f>
        <v>9413700</v>
      </c>
      <c r="M112" s="232">
        <v>5526700</v>
      </c>
      <c r="N112" s="241">
        <v>5527700</v>
      </c>
      <c r="O112" s="251">
        <f t="shared" ref="O112:O118" si="10">AVERAGE(K112/J112)*100</f>
        <v>43.384330127908562</v>
      </c>
      <c r="P112" s="251">
        <f t="shared" si="9"/>
        <v>151.73108539376551</v>
      </c>
      <c r="Q112" s="254">
        <f>AVERAGE(M112/L112)*100</f>
        <v>58.709115438138035</v>
      </c>
      <c r="R112" s="254">
        <f>AVERAGE(N112/M112)*100</f>
        <v>100.01809398013282</v>
      </c>
    </row>
    <row r="113" spans="1:19" s="62" customFormat="1" x14ac:dyDescent="0.2">
      <c r="A113" s="320">
        <v>1</v>
      </c>
      <c r="B113" s="319"/>
      <c r="C113" s="320">
        <v>3</v>
      </c>
      <c r="D113" s="320">
        <v>4</v>
      </c>
      <c r="E113" s="319"/>
      <c r="F113" s="319" t="s">
        <v>61</v>
      </c>
      <c r="G113" s="320"/>
      <c r="H113" s="59">
        <v>421</v>
      </c>
      <c r="I113" s="27" t="s">
        <v>96</v>
      </c>
      <c r="J113" s="310">
        <v>13787790.83</v>
      </c>
      <c r="K113" s="238">
        <v>4840000</v>
      </c>
      <c r="L113" s="238">
        <v>8760000</v>
      </c>
      <c r="M113" s="232"/>
      <c r="N113" s="238"/>
      <c r="O113" s="252">
        <f t="shared" si="10"/>
        <v>35.103520641384719</v>
      </c>
      <c r="P113" s="251">
        <f t="shared" si="9"/>
        <v>180.99173553719007</v>
      </c>
      <c r="Q113" s="259"/>
      <c r="R113" s="259"/>
    </row>
    <row r="114" spans="1:19" s="62" customFormat="1" x14ac:dyDescent="0.2">
      <c r="A114" s="319" t="s">
        <v>42</v>
      </c>
      <c r="B114" s="319"/>
      <c r="C114" s="319"/>
      <c r="D114" s="320">
        <v>4</v>
      </c>
      <c r="E114" s="319"/>
      <c r="F114" s="319"/>
      <c r="G114" s="319"/>
      <c r="H114" s="59">
        <v>422</v>
      </c>
      <c r="I114" s="27" t="s">
        <v>97</v>
      </c>
      <c r="J114" s="310">
        <v>325935.69</v>
      </c>
      <c r="K114" s="238">
        <v>933000</v>
      </c>
      <c r="L114" s="238">
        <v>452000</v>
      </c>
      <c r="M114" s="232"/>
      <c r="N114" s="238"/>
      <c r="O114" s="252">
        <f t="shared" si="10"/>
        <v>286.25278808834958</v>
      </c>
      <c r="P114" s="251">
        <f t="shared" si="9"/>
        <v>48.445873526259383</v>
      </c>
      <c r="Q114" s="259"/>
      <c r="R114" s="259"/>
      <c r="S114" s="61"/>
    </row>
    <row r="115" spans="1:19" s="66" customFormat="1" ht="38.25" x14ac:dyDescent="0.2">
      <c r="A115" s="322"/>
      <c r="B115" s="321"/>
      <c r="C115" s="321" t="s">
        <v>53</v>
      </c>
      <c r="D115" s="322">
        <v>4</v>
      </c>
      <c r="E115" s="321"/>
      <c r="F115" s="321"/>
      <c r="G115" s="321"/>
      <c r="H115" s="64">
        <v>424</v>
      </c>
      <c r="I115" s="37" t="s">
        <v>98</v>
      </c>
      <c r="J115" s="311">
        <v>109203.5</v>
      </c>
      <c r="K115" s="241">
        <v>91200</v>
      </c>
      <c r="L115" s="241">
        <v>81700</v>
      </c>
      <c r="M115" s="232"/>
      <c r="N115" s="241"/>
      <c r="O115" s="252">
        <f t="shared" si="10"/>
        <v>83.513806791906859</v>
      </c>
      <c r="P115" s="251">
        <f t="shared" si="9"/>
        <v>89.583333333333343</v>
      </c>
      <c r="Q115" s="258"/>
      <c r="R115" s="258"/>
      <c r="S115" s="65"/>
    </row>
    <row r="116" spans="1:19" s="62" customFormat="1" ht="25.5" x14ac:dyDescent="0.2">
      <c r="A116" s="319" t="s">
        <v>42</v>
      </c>
      <c r="B116" s="319"/>
      <c r="C116" s="320"/>
      <c r="D116" s="319"/>
      <c r="E116" s="319"/>
      <c r="F116" s="319" t="s">
        <v>61</v>
      </c>
      <c r="G116" s="319"/>
      <c r="H116" s="59">
        <v>426</v>
      </c>
      <c r="I116" s="27" t="s">
        <v>99</v>
      </c>
      <c r="J116" s="310">
        <v>77625</v>
      </c>
      <c r="K116" s="238">
        <v>340000</v>
      </c>
      <c r="L116" s="238">
        <v>120000</v>
      </c>
      <c r="M116" s="232"/>
      <c r="N116" s="238"/>
      <c r="O116" s="252">
        <f t="shared" si="10"/>
        <v>438.00322061191628</v>
      </c>
      <c r="P116" s="251">
        <f t="shared" si="9"/>
        <v>35.294117647058826</v>
      </c>
      <c r="Q116" s="259"/>
      <c r="R116" s="259"/>
    </row>
    <row r="117" spans="1:19" s="66" customFormat="1" ht="38.25" x14ac:dyDescent="0.2">
      <c r="A117" s="321"/>
      <c r="B117" s="321"/>
      <c r="C117" s="322"/>
      <c r="D117" s="321"/>
      <c r="E117" s="321"/>
      <c r="F117" s="321"/>
      <c r="G117" s="321"/>
      <c r="H117" s="64">
        <v>45</v>
      </c>
      <c r="I117" s="37" t="s">
        <v>100</v>
      </c>
      <c r="J117" s="241">
        <v>829171.77</v>
      </c>
      <c r="K117" s="241">
        <f>SUM(K118)</f>
        <v>2210000</v>
      </c>
      <c r="L117" s="241">
        <f>SUM(L118)</f>
        <v>1030000</v>
      </c>
      <c r="M117" s="232">
        <v>430000</v>
      </c>
      <c r="N117" s="241">
        <v>430000</v>
      </c>
      <c r="O117" s="251">
        <f t="shared" si="10"/>
        <v>266.5310228784079</v>
      </c>
      <c r="P117" s="251">
        <f t="shared" si="9"/>
        <v>46.606334841628957</v>
      </c>
      <c r="Q117" s="254">
        <f>AVERAGE(M117/L117)*100</f>
        <v>41.747572815533978</v>
      </c>
      <c r="R117" s="254">
        <f>AVERAGE(N117/M117)*100</f>
        <v>100</v>
      </c>
    </row>
    <row r="118" spans="1:19" s="71" customFormat="1" ht="15" customHeight="1" x14ac:dyDescent="0.2">
      <c r="A118" s="323" t="s">
        <v>42</v>
      </c>
      <c r="B118" s="324"/>
      <c r="C118" s="324"/>
      <c r="D118" s="320">
        <v>4</v>
      </c>
      <c r="E118" s="324"/>
      <c r="F118" s="324"/>
      <c r="G118" s="324"/>
      <c r="H118" s="70">
        <v>451</v>
      </c>
      <c r="I118" s="260" t="s">
        <v>101</v>
      </c>
      <c r="J118" s="96">
        <v>829171.77</v>
      </c>
      <c r="K118" s="238">
        <v>2210000</v>
      </c>
      <c r="L118" s="238">
        <v>1030000</v>
      </c>
      <c r="M118" s="231"/>
      <c r="N118" s="261"/>
      <c r="O118" s="252">
        <f t="shared" si="10"/>
        <v>266.5310228784079</v>
      </c>
      <c r="P118" s="251">
        <f t="shared" si="9"/>
        <v>46.606334841628957</v>
      </c>
      <c r="Q118" s="262"/>
      <c r="R118" s="262"/>
    </row>
    <row r="119" spans="1:19" x14ac:dyDescent="0.2">
      <c r="A119" s="263"/>
      <c r="B119" s="263"/>
      <c r="C119" s="263"/>
      <c r="D119" s="263"/>
      <c r="E119" s="263"/>
      <c r="F119" s="263"/>
      <c r="G119" s="263"/>
      <c r="H119" s="70"/>
      <c r="I119" s="260"/>
      <c r="J119" s="243"/>
      <c r="K119" s="238"/>
      <c r="L119" s="238"/>
      <c r="M119" s="231"/>
      <c r="N119" s="264"/>
      <c r="O119" s="252"/>
      <c r="P119" s="252"/>
      <c r="Q119" s="265"/>
      <c r="R119" s="265"/>
    </row>
    <row r="120" spans="1:19" s="71" customFormat="1" ht="15" customHeight="1" x14ac:dyDescent="0.2">
      <c r="A120" s="266"/>
      <c r="B120" s="266"/>
      <c r="C120" s="266"/>
      <c r="D120" s="266"/>
      <c r="E120" s="266"/>
      <c r="F120" s="266"/>
      <c r="G120" s="266"/>
      <c r="H120" s="72" t="s">
        <v>19</v>
      </c>
      <c r="I120" s="73"/>
      <c r="J120" s="267"/>
      <c r="K120" s="268"/>
      <c r="L120" s="268"/>
      <c r="M120" s="269"/>
      <c r="N120" s="269"/>
      <c r="O120" s="268"/>
      <c r="P120" s="268"/>
      <c r="Q120" s="268"/>
      <c r="R120" s="268"/>
    </row>
    <row r="121" spans="1:19" s="58" customFormat="1" ht="15" customHeight="1" x14ac:dyDescent="0.2">
      <c r="A121" s="53"/>
      <c r="B121" s="53"/>
      <c r="C121" s="53"/>
      <c r="D121" s="53"/>
      <c r="E121" s="53"/>
      <c r="F121" s="53"/>
      <c r="G121" s="53"/>
      <c r="H121" s="54">
        <v>8</v>
      </c>
      <c r="I121" s="55" t="s">
        <v>20</v>
      </c>
      <c r="J121" s="270">
        <v>7628708.6200000001</v>
      </c>
      <c r="K121" s="271">
        <v>0</v>
      </c>
      <c r="L121" s="271">
        <f>SUM(L122)</f>
        <v>6000000</v>
      </c>
      <c r="M121" s="271">
        <f t="shared" ref="M121:N121" si="11">SUM(M122)</f>
        <v>0</v>
      </c>
      <c r="N121" s="271">
        <f t="shared" si="11"/>
        <v>0</v>
      </c>
      <c r="O121" s="57">
        <v>0</v>
      </c>
      <c r="P121" s="272">
        <v>0</v>
      </c>
      <c r="Q121" s="57">
        <v>0</v>
      </c>
      <c r="R121" s="57">
        <v>0</v>
      </c>
    </row>
    <row r="122" spans="1:19" s="62" customFormat="1" x14ac:dyDescent="0.2">
      <c r="A122" s="237"/>
      <c r="B122" s="237"/>
      <c r="C122" s="237"/>
      <c r="D122" s="237"/>
      <c r="E122" s="237"/>
      <c r="F122" s="237"/>
      <c r="G122" s="26">
        <v>7</v>
      </c>
      <c r="H122" s="59">
        <v>84</v>
      </c>
      <c r="I122" s="27" t="s">
        <v>102</v>
      </c>
      <c r="J122" s="273">
        <v>7628708.6200000001</v>
      </c>
      <c r="K122" s="238">
        <v>0</v>
      </c>
      <c r="L122" s="238">
        <v>6000000</v>
      </c>
      <c r="M122" s="232">
        <v>0</v>
      </c>
      <c r="N122" s="238">
        <v>0</v>
      </c>
      <c r="O122" s="252">
        <v>0</v>
      </c>
      <c r="P122" s="251">
        <v>0</v>
      </c>
      <c r="Q122" s="254">
        <v>0</v>
      </c>
      <c r="R122" s="254">
        <v>0</v>
      </c>
      <c r="S122" s="99"/>
    </row>
    <row r="123" spans="1:19" s="66" customFormat="1" ht="38.25" customHeight="1" x14ac:dyDescent="0.2">
      <c r="A123" s="240"/>
      <c r="B123" s="240"/>
      <c r="C123" s="240"/>
      <c r="D123" s="240"/>
      <c r="E123" s="240"/>
      <c r="F123" s="240"/>
      <c r="G123" s="36">
        <v>7</v>
      </c>
      <c r="H123" s="64">
        <v>842</v>
      </c>
      <c r="I123" s="37" t="s">
        <v>103</v>
      </c>
      <c r="J123" s="97">
        <v>7628708.6200000001</v>
      </c>
      <c r="K123" s="241">
        <v>0</v>
      </c>
      <c r="L123" s="241">
        <v>6000000</v>
      </c>
      <c r="M123" s="232"/>
      <c r="N123" s="241"/>
      <c r="O123" s="251">
        <v>0</v>
      </c>
      <c r="P123" s="251">
        <v>0</v>
      </c>
      <c r="Q123" s="258"/>
      <c r="R123" s="258"/>
      <c r="S123" s="100"/>
    </row>
    <row r="124" spans="1:19" s="58" customFormat="1" ht="15" customHeight="1" x14ac:dyDescent="0.2">
      <c r="A124" s="53"/>
      <c r="B124" s="53"/>
      <c r="C124" s="53"/>
      <c r="D124" s="53"/>
      <c r="E124" s="53"/>
      <c r="F124" s="53"/>
      <c r="G124" s="53"/>
      <c r="H124" s="54">
        <v>5</v>
      </c>
      <c r="I124" s="55" t="s">
        <v>21</v>
      </c>
      <c r="J124" s="274">
        <v>0</v>
      </c>
      <c r="K124" s="274">
        <f>SUM(K125)</f>
        <v>0</v>
      </c>
      <c r="L124" s="274">
        <f>SUM(L125)</f>
        <v>2800000</v>
      </c>
      <c r="M124" s="274">
        <f t="shared" ref="M124:N124" si="12">SUM(M125)</f>
        <v>1600000</v>
      </c>
      <c r="N124" s="274">
        <f t="shared" si="12"/>
        <v>1600000</v>
      </c>
      <c r="O124" s="57">
        <v>0</v>
      </c>
      <c r="P124" s="57">
        <v>0</v>
      </c>
      <c r="Q124" s="57">
        <f>AVERAGE(M124/L124)*100</f>
        <v>57.142857142857139</v>
      </c>
      <c r="R124" s="57">
        <f>AVERAGE(N124/M124)*100</f>
        <v>100</v>
      </c>
    </row>
    <row r="125" spans="1:19" s="66" customFormat="1" ht="24.75" customHeight="1" x14ac:dyDescent="0.2">
      <c r="A125" s="36"/>
      <c r="B125" s="240"/>
      <c r="C125" s="240"/>
      <c r="D125" s="240"/>
      <c r="E125" s="240"/>
      <c r="F125" s="240"/>
      <c r="G125" s="240"/>
      <c r="H125" s="64">
        <v>54</v>
      </c>
      <c r="I125" s="37" t="s">
        <v>104</v>
      </c>
      <c r="J125" s="241">
        <v>0</v>
      </c>
      <c r="K125" s="241">
        <f>SUM(K126)</f>
        <v>0</v>
      </c>
      <c r="L125" s="241">
        <f>SUM(L126:L127)</f>
        <v>2800000</v>
      </c>
      <c r="M125" s="232">
        <v>1600000</v>
      </c>
      <c r="N125" s="241">
        <v>1600000</v>
      </c>
      <c r="O125" s="251">
        <v>0</v>
      </c>
      <c r="P125" s="252">
        <v>0</v>
      </c>
      <c r="Q125" s="251">
        <f t="shared" ref="Q125:R125" si="13">AVERAGE(M125/L125)*100</f>
        <v>57.142857142857139</v>
      </c>
      <c r="R125" s="251">
        <f t="shared" si="13"/>
        <v>100</v>
      </c>
      <c r="S125" s="88"/>
    </row>
    <row r="126" spans="1:19" s="66" customFormat="1" ht="76.5" x14ac:dyDescent="0.2">
      <c r="A126" s="36">
        <v>1</v>
      </c>
      <c r="B126" s="240"/>
      <c r="C126" s="240"/>
      <c r="D126" s="240"/>
      <c r="E126" s="240"/>
      <c r="F126" s="240"/>
      <c r="G126" s="240"/>
      <c r="H126" s="64">
        <v>542</v>
      </c>
      <c r="I126" s="37" t="s">
        <v>540</v>
      </c>
      <c r="J126" s="241">
        <v>0</v>
      </c>
      <c r="K126" s="241">
        <v>0</v>
      </c>
      <c r="L126" s="241">
        <v>1600000</v>
      </c>
      <c r="M126" s="232"/>
      <c r="N126" s="241"/>
      <c r="O126" s="251">
        <v>0</v>
      </c>
      <c r="P126" s="258">
        <v>0</v>
      </c>
      <c r="Q126" s="258"/>
      <c r="R126" s="258"/>
      <c r="S126" s="88"/>
    </row>
    <row r="127" spans="1:19" s="66" customFormat="1" ht="38.25" x14ac:dyDescent="0.2">
      <c r="A127" s="36">
        <v>1</v>
      </c>
      <c r="B127" s="240"/>
      <c r="C127" s="240"/>
      <c r="D127" s="240"/>
      <c r="E127" s="240"/>
      <c r="F127" s="240"/>
      <c r="G127" s="240"/>
      <c r="H127" s="64">
        <v>547</v>
      </c>
      <c r="I127" s="37" t="s">
        <v>630</v>
      </c>
      <c r="J127" s="241">
        <v>0</v>
      </c>
      <c r="K127" s="241">
        <v>0</v>
      </c>
      <c r="L127" s="241">
        <v>1200000</v>
      </c>
      <c r="M127" s="232"/>
      <c r="N127" s="241"/>
      <c r="O127" s="251">
        <v>0</v>
      </c>
      <c r="P127" s="258">
        <v>0</v>
      </c>
      <c r="Q127" s="258"/>
      <c r="R127" s="258"/>
      <c r="S127" s="88"/>
    </row>
    <row r="128" spans="1:19" s="71" customFormat="1" ht="15" customHeight="1" x14ac:dyDescent="0.2">
      <c r="A128" s="266"/>
      <c r="B128" s="266"/>
      <c r="C128" s="266"/>
      <c r="D128" s="266"/>
      <c r="E128" s="266"/>
      <c r="F128" s="266"/>
      <c r="G128" s="266"/>
      <c r="H128" s="72" t="s">
        <v>23</v>
      </c>
      <c r="I128" s="73"/>
      <c r="J128" s="24"/>
      <c r="K128" s="74"/>
      <c r="L128" s="74"/>
      <c r="M128" s="74"/>
      <c r="N128" s="74"/>
      <c r="O128" s="74"/>
      <c r="P128" s="74"/>
      <c r="Q128" s="74"/>
      <c r="R128" s="74"/>
    </row>
    <row r="129" spans="1:19" s="58" customFormat="1" ht="15" customHeight="1" x14ac:dyDescent="0.2">
      <c r="A129" s="53"/>
      <c r="B129" s="53"/>
      <c r="C129" s="53"/>
      <c r="D129" s="53"/>
      <c r="E129" s="53"/>
      <c r="F129" s="53"/>
      <c r="G129" s="53"/>
      <c r="H129" s="54">
        <v>9</v>
      </c>
      <c r="I129" s="55" t="s">
        <v>105</v>
      </c>
      <c r="J129" s="275">
        <v>4897308.0199999996</v>
      </c>
      <c r="K129" s="285">
        <v>2000000</v>
      </c>
      <c r="L129" s="285">
        <f>SUM(L130)</f>
        <v>2500000</v>
      </c>
      <c r="M129" s="274">
        <f t="shared" ref="M129:N129" si="14">SUM(M130)</f>
        <v>2223550</v>
      </c>
      <c r="N129" s="274">
        <f t="shared" si="14"/>
        <v>47924</v>
      </c>
      <c r="O129" s="276">
        <f>AVERAGE(K129/J129)*100</f>
        <v>40.838762680073373</v>
      </c>
      <c r="P129" s="276">
        <f>AVERAGE(L129/K129)*100</f>
        <v>125</v>
      </c>
      <c r="Q129" s="277">
        <f>AVERAGE(M129/L129)*100</f>
        <v>88.941999999999993</v>
      </c>
      <c r="R129" s="277">
        <f>AVERAGE(N129/M129)*100</f>
        <v>2.1552922129027907</v>
      </c>
    </row>
    <row r="130" spans="1:19" s="62" customFormat="1" x14ac:dyDescent="0.2">
      <c r="A130" s="237"/>
      <c r="B130" s="237"/>
      <c r="C130" s="237"/>
      <c r="D130" s="237"/>
      <c r="E130" s="237"/>
      <c r="F130" s="237"/>
      <c r="G130" s="237"/>
      <c r="H130" s="59">
        <v>92</v>
      </c>
      <c r="I130" s="27" t="s">
        <v>106</v>
      </c>
      <c r="J130" s="96">
        <v>4897308.0199999996</v>
      </c>
      <c r="K130" s="238">
        <v>2000000</v>
      </c>
      <c r="L130" s="238">
        <v>2500000</v>
      </c>
      <c r="M130" s="234">
        <v>2223550</v>
      </c>
      <c r="N130" s="234">
        <v>47924</v>
      </c>
      <c r="O130" s="252">
        <f t="shared" ref="O130:P131" si="15">AVERAGE(K130/J130)*100</f>
        <v>40.838762680073373</v>
      </c>
      <c r="P130" s="252">
        <f>AVERAGE(L130/K130)*100</f>
        <v>125</v>
      </c>
      <c r="Q130" s="254">
        <f>AVERAGE(M130/L130)*100</f>
        <v>88.941999999999993</v>
      </c>
      <c r="R130" s="254">
        <f>AVERAGE(N130/M130)*100</f>
        <v>2.1552922129027907</v>
      </c>
      <c r="S130" s="87"/>
    </row>
    <row r="131" spans="1:19" s="62" customFormat="1" x14ac:dyDescent="0.2">
      <c r="A131" s="237"/>
      <c r="B131" s="237"/>
      <c r="C131" s="237"/>
      <c r="D131" s="237"/>
      <c r="E131" s="237"/>
      <c r="F131" s="237"/>
      <c r="G131" s="237"/>
      <c r="H131" s="59">
        <v>922</v>
      </c>
      <c r="I131" s="27" t="s">
        <v>107</v>
      </c>
      <c r="J131" s="96">
        <v>4897308.0199999996</v>
      </c>
      <c r="K131" s="238">
        <v>2000000</v>
      </c>
      <c r="L131" s="238">
        <v>2500000</v>
      </c>
      <c r="M131" s="232"/>
      <c r="N131" s="238"/>
      <c r="O131" s="252">
        <f t="shared" si="15"/>
        <v>40.838762680073373</v>
      </c>
      <c r="P131" s="252">
        <f t="shared" si="15"/>
        <v>125</v>
      </c>
      <c r="Q131" s="259"/>
      <c r="R131" s="259"/>
      <c r="S131" s="87"/>
    </row>
    <row r="132" spans="1:19" s="75" customFormat="1" x14ac:dyDescent="0.2">
      <c r="A132" s="286"/>
      <c r="B132" s="286"/>
      <c r="C132" s="286"/>
      <c r="D132" s="286"/>
      <c r="E132" s="286"/>
      <c r="F132" s="286"/>
      <c r="G132" s="286"/>
      <c r="H132" s="287"/>
      <c r="I132" s="89"/>
      <c r="J132" s="98"/>
      <c r="K132" s="98"/>
      <c r="L132" s="218"/>
      <c r="M132" s="94"/>
      <c r="N132" s="95"/>
      <c r="O132" s="93"/>
      <c r="P132" s="93"/>
      <c r="Q132" s="93"/>
      <c r="R132" s="93"/>
      <c r="S132" s="89"/>
    </row>
    <row r="133" spans="1:19" s="68" customFormat="1" x14ac:dyDescent="0.2">
      <c r="A133" s="288"/>
      <c r="B133" s="288"/>
      <c r="C133" s="288"/>
      <c r="D133" s="288"/>
      <c r="E133" s="288"/>
      <c r="F133" s="288"/>
      <c r="G133" s="289"/>
      <c r="H133" s="290"/>
      <c r="I133" s="92"/>
      <c r="J133" s="90"/>
      <c r="K133" s="90"/>
      <c r="L133" s="90"/>
      <c r="M133" s="91"/>
      <c r="N133" s="92"/>
      <c r="O133" s="92"/>
      <c r="P133" s="92"/>
      <c r="Q133" s="92"/>
      <c r="R133" s="92"/>
      <c r="S133" s="92"/>
    </row>
    <row r="134" spans="1:19" ht="12.75" customHeight="1" x14ac:dyDescent="0.2">
      <c r="E134" s="76"/>
      <c r="F134" s="76"/>
      <c r="G134" s="76" t="s">
        <v>29</v>
      </c>
      <c r="H134" s="76"/>
      <c r="I134" s="76"/>
    </row>
    <row r="135" spans="1:19" x14ac:dyDescent="0.2">
      <c r="B135" s="77"/>
      <c r="C135" s="77"/>
      <c r="D135" s="77"/>
      <c r="E135" s="77"/>
      <c r="F135" s="77"/>
      <c r="G135" s="78">
        <v>1</v>
      </c>
      <c r="H135" s="12" t="s">
        <v>108</v>
      </c>
      <c r="I135" s="79"/>
      <c r="M135"/>
    </row>
    <row r="136" spans="1:19" x14ac:dyDescent="0.2">
      <c r="B136" s="77"/>
      <c r="C136" s="77"/>
      <c r="D136" s="77"/>
      <c r="E136" s="77"/>
      <c r="F136" s="77"/>
      <c r="G136" s="78">
        <v>2</v>
      </c>
      <c r="H136" s="12" t="s">
        <v>109</v>
      </c>
      <c r="I136" s="79"/>
    </row>
    <row r="137" spans="1:19" x14ac:dyDescent="0.2">
      <c r="B137" s="77"/>
      <c r="C137" s="77"/>
      <c r="D137" s="77"/>
      <c r="E137" s="77"/>
      <c r="F137" s="77"/>
      <c r="G137" s="78">
        <v>3</v>
      </c>
      <c r="H137" s="12" t="s">
        <v>110</v>
      </c>
      <c r="I137" s="79"/>
    </row>
    <row r="138" spans="1:19" x14ac:dyDescent="0.2">
      <c r="B138" s="77"/>
      <c r="C138" s="77"/>
      <c r="D138" s="77"/>
      <c r="E138" s="77"/>
      <c r="F138" s="77"/>
      <c r="G138" s="78">
        <v>4</v>
      </c>
      <c r="H138" s="12" t="s">
        <v>111</v>
      </c>
      <c r="I138" s="79"/>
    </row>
    <row r="139" spans="1:19" x14ac:dyDescent="0.2">
      <c r="B139" s="77"/>
      <c r="C139" s="77"/>
      <c r="D139" s="77"/>
      <c r="E139" s="77"/>
      <c r="F139" s="77"/>
      <c r="G139" s="78">
        <v>5</v>
      </c>
      <c r="H139" s="12" t="s">
        <v>112</v>
      </c>
      <c r="I139" s="79"/>
    </row>
    <row r="140" spans="1:19" x14ac:dyDescent="0.2">
      <c r="B140" s="77"/>
      <c r="C140" s="77"/>
      <c r="D140" s="77"/>
      <c r="E140" s="77"/>
      <c r="F140" s="77"/>
      <c r="G140" s="78">
        <v>6</v>
      </c>
      <c r="H140" s="12" t="s">
        <v>113</v>
      </c>
      <c r="I140" s="79"/>
    </row>
    <row r="141" spans="1:19" x14ac:dyDescent="0.2">
      <c r="B141" s="77"/>
      <c r="C141" s="77"/>
      <c r="D141" s="77"/>
      <c r="E141" s="77"/>
      <c r="F141" s="77"/>
      <c r="G141" s="78">
        <v>7</v>
      </c>
      <c r="H141" s="12" t="s">
        <v>114</v>
      </c>
      <c r="I141" s="79"/>
    </row>
    <row r="142" spans="1:19" s="84" customFormat="1" ht="17.25" customHeight="1" x14ac:dyDescent="0.2">
      <c r="A142" s="80"/>
      <c r="B142" s="81"/>
      <c r="C142" s="81"/>
      <c r="D142" s="81"/>
      <c r="E142" s="81"/>
      <c r="F142" s="81"/>
      <c r="G142" s="81"/>
      <c r="H142" s="81"/>
      <c r="I142" s="81"/>
      <c r="J142" s="82"/>
      <c r="K142" s="82"/>
      <c r="L142" s="82"/>
      <c r="M142" s="83"/>
    </row>
    <row r="143" spans="1:19" x14ac:dyDescent="0.2">
      <c r="H143" s="1"/>
      <c r="I143" s="1"/>
    </row>
  </sheetData>
  <mergeCells count="11">
    <mergeCell ref="H40:P40"/>
    <mergeCell ref="H42:P42"/>
    <mergeCell ref="K43:L43"/>
    <mergeCell ref="A45:G45"/>
    <mergeCell ref="H36:M36"/>
    <mergeCell ref="H21:I21"/>
    <mergeCell ref="H3:R3"/>
    <mergeCell ref="H5:R5"/>
    <mergeCell ref="H7:R7"/>
    <mergeCell ref="H9:R9"/>
    <mergeCell ref="H18:I18"/>
  </mergeCells>
  <phoneticPr fontId="12" type="noConversion"/>
  <pageMargins left="0.23622047244094491" right="0.23622047244094491" top="3.937007874015748E-2" bottom="3.937007874015748E-2" header="0.31496062992125984" footer="0.31496062992125984"/>
  <pageSetup paperSize="9" scale="85" fitToHeight="0" orientation="landscape" r:id="rId1"/>
  <headerFooter alignWithMargins="0">
    <oddFooter>&amp;R&amp;P</oddFooter>
  </headerFooter>
  <rowBreaks count="3" manualBreakCount="3">
    <brk id="38" max="17" man="1"/>
    <brk id="84" max="17" man="1"/>
    <brk id="125" max="17" man="1"/>
  </rowBreaks>
  <ignoredErrors>
    <ignoredError sqref="M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6"/>
  <sheetViews>
    <sheetView tabSelected="1" topLeftCell="A40" zoomScale="115" zoomScaleNormal="115" zoomScaleSheetLayoutView="100" workbookViewId="0">
      <selection activeCell="C3" sqref="C3:O3"/>
    </sheetView>
  </sheetViews>
  <sheetFormatPr defaultRowHeight="12.75" x14ac:dyDescent="0.2"/>
  <cols>
    <col min="1" max="7" width="2" style="105" customWidth="1"/>
    <col min="8" max="8" width="10.85546875" style="105" customWidth="1"/>
    <col min="9" max="9" width="10" style="8" customWidth="1"/>
    <col min="10" max="10" width="75.42578125" style="8" customWidth="1"/>
    <col min="11" max="11" width="11.7109375" style="10" customWidth="1"/>
    <col min="12" max="13" width="11.7109375" style="8" customWidth="1"/>
    <col min="14" max="14" width="8.140625" style="8" bestFit="1" customWidth="1"/>
    <col min="15" max="15" width="7.7109375" style="108" customWidth="1"/>
    <col min="16" max="16" width="9.5703125" style="104" customWidth="1"/>
    <col min="17" max="17" width="10.140625" style="8" customWidth="1"/>
    <col min="18" max="16384" width="9.140625" style="8"/>
  </cols>
  <sheetData>
    <row r="1" spans="1:16" s="12" customFormat="1" x14ac:dyDescent="0.2">
      <c r="A1" s="101"/>
      <c r="B1" s="101"/>
      <c r="C1" s="101"/>
      <c r="D1" s="101"/>
      <c r="E1" s="101"/>
      <c r="F1" s="101"/>
      <c r="G1" s="101"/>
      <c r="H1" s="101"/>
      <c r="K1" s="102"/>
      <c r="O1" s="103"/>
      <c r="P1" s="104"/>
    </row>
    <row r="2" spans="1:16" s="12" customFormat="1" ht="12.75" customHeight="1" x14ac:dyDescent="0.2">
      <c r="A2" s="338" t="s">
        <v>118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104"/>
    </row>
    <row r="3" spans="1:16" ht="33" customHeight="1" x14ac:dyDescent="0.2">
      <c r="C3" s="339" t="s">
        <v>640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</row>
    <row r="4" spans="1:16" ht="15" x14ac:dyDescent="0.2">
      <c r="C4" s="106"/>
      <c r="D4" s="107"/>
      <c r="E4" s="107"/>
      <c r="F4" s="107"/>
      <c r="G4" s="107"/>
      <c r="H4" s="107"/>
      <c r="I4" s="107"/>
      <c r="J4" s="107"/>
    </row>
    <row r="5" spans="1:16" s="6" customFormat="1" ht="21" customHeight="1" x14ac:dyDescent="0.4">
      <c r="A5" s="109"/>
      <c r="B5" s="109"/>
      <c r="D5" s="109"/>
      <c r="E5" s="109"/>
      <c r="F5" s="109"/>
      <c r="G5" s="109"/>
      <c r="H5" s="109"/>
      <c r="I5" s="13" t="s">
        <v>119</v>
      </c>
      <c r="K5" s="110"/>
      <c r="O5" s="111"/>
      <c r="P5" s="112"/>
    </row>
    <row r="6" spans="1:16" x14ac:dyDescent="0.2">
      <c r="J6" s="105"/>
    </row>
    <row r="7" spans="1:16" ht="22.5" x14ac:dyDescent="0.2">
      <c r="A7" s="340" t="s">
        <v>120</v>
      </c>
      <c r="B7" s="341"/>
      <c r="C7" s="341"/>
      <c r="D7" s="341"/>
      <c r="E7" s="341"/>
      <c r="F7" s="341"/>
      <c r="G7" s="342"/>
      <c r="H7" s="113" t="s">
        <v>120</v>
      </c>
      <c r="I7" s="185" t="s">
        <v>121</v>
      </c>
      <c r="J7" s="114"/>
      <c r="K7" s="114" t="s">
        <v>3</v>
      </c>
      <c r="L7" s="114" t="s">
        <v>4</v>
      </c>
      <c r="M7" s="114" t="s">
        <v>4</v>
      </c>
      <c r="N7" s="114" t="s">
        <v>5</v>
      </c>
      <c r="O7" s="115" t="s">
        <v>5</v>
      </c>
    </row>
    <row r="8" spans="1:16" ht="15.75" customHeight="1" x14ac:dyDescent="0.2">
      <c r="A8" s="340" t="s">
        <v>122</v>
      </c>
      <c r="B8" s="341"/>
      <c r="C8" s="341"/>
      <c r="D8" s="341"/>
      <c r="E8" s="341"/>
      <c r="F8" s="341"/>
      <c r="G8" s="342"/>
      <c r="H8" s="343" t="s">
        <v>123</v>
      </c>
      <c r="I8" s="184" t="s">
        <v>124</v>
      </c>
      <c r="J8" s="114"/>
      <c r="K8" s="116" t="s">
        <v>115</v>
      </c>
      <c r="L8" s="117" t="s">
        <v>558</v>
      </c>
      <c r="M8" s="117" t="s">
        <v>604</v>
      </c>
      <c r="N8" s="118" t="s">
        <v>559</v>
      </c>
      <c r="O8" s="119" t="s">
        <v>605</v>
      </c>
    </row>
    <row r="9" spans="1:16" ht="24" customHeight="1" x14ac:dyDescent="0.2">
      <c r="A9" s="209">
        <v>1</v>
      </c>
      <c r="B9" s="209" t="s">
        <v>67</v>
      </c>
      <c r="C9" s="209" t="s">
        <v>53</v>
      </c>
      <c r="D9" s="209" t="s">
        <v>70</v>
      </c>
      <c r="E9" s="209" t="s">
        <v>125</v>
      </c>
      <c r="F9" s="209" t="s">
        <v>61</v>
      </c>
      <c r="G9" s="209" t="s">
        <v>126</v>
      </c>
      <c r="H9" s="344"/>
      <c r="I9" s="120" t="s">
        <v>127</v>
      </c>
      <c r="J9" s="114" t="s">
        <v>128</v>
      </c>
      <c r="K9" s="121">
        <v>1</v>
      </c>
      <c r="L9" s="122">
        <v>2</v>
      </c>
      <c r="M9" s="122">
        <v>3</v>
      </c>
      <c r="N9" s="123" t="s">
        <v>8</v>
      </c>
      <c r="O9" s="123" t="s">
        <v>9</v>
      </c>
    </row>
    <row r="10" spans="1:16" x14ac:dyDescent="0.2">
      <c r="A10" s="124"/>
      <c r="B10" s="124"/>
      <c r="C10" s="124"/>
      <c r="D10" s="124"/>
      <c r="E10" s="124"/>
      <c r="F10" s="124"/>
      <c r="G10" s="124"/>
      <c r="H10" s="125"/>
      <c r="I10" s="125"/>
      <c r="J10" s="126"/>
      <c r="K10" s="126"/>
      <c r="L10" s="126"/>
      <c r="M10" s="126"/>
      <c r="N10" s="127"/>
      <c r="O10" s="128"/>
    </row>
    <row r="11" spans="1:16" s="58" customFormat="1" x14ac:dyDescent="0.2">
      <c r="A11" s="149"/>
      <c r="B11" s="149"/>
      <c r="C11" s="149"/>
      <c r="D11" s="149"/>
      <c r="E11" s="149"/>
      <c r="F11" s="149"/>
      <c r="G11" s="149"/>
      <c r="H11" s="150"/>
      <c r="I11" s="198" t="s">
        <v>129</v>
      </c>
      <c r="J11" s="151"/>
      <c r="K11" s="151">
        <f>SUM(K12+K35)</f>
        <v>1500950</v>
      </c>
      <c r="L11" s="151">
        <f t="shared" ref="L11:M11" si="0">SUM(L12+L35)</f>
        <v>1697950</v>
      </c>
      <c r="M11" s="151">
        <f t="shared" si="0"/>
        <v>1497950</v>
      </c>
      <c r="N11" s="199">
        <f>AVERAGE(L11/K11)*100</f>
        <v>113.12502082014724</v>
      </c>
      <c r="O11" s="200">
        <f>AVERAGE(M11/L11)*100</f>
        <v>88.221090138107712</v>
      </c>
      <c r="P11" s="129"/>
    </row>
    <row r="12" spans="1:16" s="58" customFormat="1" x14ac:dyDescent="0.2">
      <c r="A12" s="149"/>
      <c r="B12" s="149"/>
      <c r="C12" s="149"/>
      <c r="D12" s="149"/>
      <c r="E12" s="149"/>
      <c r="F12" s="149"/>
      <c r="G12" s="149"/>
      <c r="H12" s="150"/>
      <c r="I12" s="198" t="s">
        <v>130</v>
      </c>
      <c r="J12" s="151"/>
      <c r="K12" s="151">
        <f>SUM(K15+K22+K29)</f>
        <v>322400</v>
      </c>
      <c r="L12" s="151">
        <f t="shared" ref="L12:M12" si="1">SUM(L15+L22+L29)</f>
        <v>519400</v>
      </c>
      <c r="M12" s="151">
        <f t="shared" si="1"/>
        <v>319400</v>
      </c>
      <c r="N12" s="199">
        <f>AVERAGE(L12/K12)*100</f>
        <v>161.10421836228289</v>
      </c>
      <c r="O12" s="200">
        <f t="shared" ref="N12:O17" si="2">AVERAGE(M12/L12)*100</f>
        <v>61.494031574894102</v>
      </c>
      <c r="P12" s="129"/>
    </row>
    <row r="13" spans="1:16" s="58" customFormat="1" x14ac:dyDescent="0.2">
      <c r="A13" s="149"/>
      <c r="B13" s="149"/>
      <c r="C13" s="149"/>
      <c r="D13" s="149"/>
      <c r="E13" s="149"/>
      <c r="F13" s="149"/>
      <c r="G13" s="149"/>
      <c r="H13" s="150" t="s">
        <v>131</v>
      </c>
      <c r="I13" s="198" t="s">
        <v>132</v>
      </c>
      <c r="J13" s="151"/>
      <c r="K13" s="151">
        <f>SUM(K16+K19+K30)</f>
        <v>234000</v>
      </c>
      <c r="L13" s="151">
        <f t="shared" ref="L13:M13" si="3">SUM(L16+L19+L30)</f>
        <v>434000</v>
      </c>
      <c r="M13" s="151">
        <f t="shared" si="3"/>
        <v>234000</v>
      </c>
      <c r="N13" s="199">
        <f t="shared" si="2"/>
        <v>185.47008547008548</v>
      </c>
      <c r="O13" s="200">
        <f t="shared" si="2"/>
        <v>53.917050691244242</v>
      </c>
      <c r="P13" s="129"/>
    </row>
    <row r="14" spans="1:16" s="62" customFormat="1" x14ac:dyDescent="0.2">
      <c r="A14" s="149"/>
      <c r="B14" s="149"/>
      <c r="C14" s="149"/>
      <c r="D14" s="149"/>
      <c r="E14" s="149"/>
      <c r="F14" s="149"/>
      <c r="G14" s="149"/>
      <c r="H14" s="150" t="s">
        <v>133</v>
      </c>
      <c r="I14" s="198" t="s">
        <v>134</v>
      </c>
      <c r="J14" s="151"/>
      <c r="K14" s="151">
        <f>SUM(K23+K26)</f>
        <v>88400</v>
      </c>
      <c r="L14" s="151">
        <f t="shared" ref="L14:M14" si="4">SUM(L23+L26)</f>
        <v>85400</v>
      </c>
      <c r="M14" s="151">
        <f t="shared" si="4"/>
        <v>85400</v>
      </c>
      <c r="N14" s="199">
        <f t="shared" si="2"/>
        <v>96.606334841628964</v>
      </c>
      <c r="O14" s="200">
        <f t="shared" si="2"/>
        <v>100</v>
      </c>
      <c r="P14" s="130"/>
    </row>
    <row r="15" spans="1:16" s="132" customFormat="1" ht="25.5" x14ac:dyDescent="0.2">
      <c r="A15" s="186">
        <v>1</v>
      </c>
      <c r="B15" s="186"/>
      <c r="C15" s="186"/>
      <c r="D15" s="186"/>
      <c r="E15" s="186" t="s">
        <v>135</v>
      </c>
      <c r="F15" s="186" t="s">
        <v>135</v>
      </c>
      <c r="G15" s="186" t="s">
        <v>135</v>
      </c>
      <c r="H15" s="187"/>
      <c r="I15" s="188" t="s">
        <v>136</v>
      </c>
      <c r="J15" s="189" t="s">
        <v>137</v>
      </c>
      <c r="K15" s="190">
        <f>SUM(K16+K19)</f>
        <v>234000</v>
      </c>
      <c r="L15" s="190">
        <f t="shared" ref="L15:M15" si="5">SUM(L16+L19)</f>
        <v>234000</v>
      </c>
      <c r="M15" s="190">
        <f t="shared" si="5"/>
        <v>234000</v>
      </c>
      <c r="N15" s="191">
        <f t="shared" si="2"/>
        <v>100</v>
      </c>
      <c r="O15" s="192">
        <f t="shared" si="2"/>
        <v>100</v>
      </c>
      <c r="P15" s="131"/>
    </row>
    <row r="16" spans="1:16" s="62" customFormat="1" x14ac:dyDescent="0.2">
      <c r="A16" s="133">
        <v>1</v>
      </c>
      <c r="B16" s="133"/>
      <c r="C16" s="133"/>
      <c r="D16" s="133"/>
      <c r="E16" s="133" t="s">
        <v>135</v>
      </c>
      <c r="F16" s="133" t="s">
        <v>135</v>
      </c>
      <c r="G16" s="133" t="s">
        <v>135</v>
      </c>
      <c r="H16" s="134" t="s">
        <v>138</v>
      </c>
      <c r="I16" s="134" t="s">
        <v>139</v>
      </c>
      <c r="J16" s="135" t="s">
        <v>140</v>
      </c>
      <c r="K16" s="136">
        <f>SUM(K17)</f>
        <v>172000</v>
      </c>
      <c r="L16" s="136">
        <f t="shared" ref="L16:M16" si="6">SUM(L17)</f>
        <v>172000</v>
      </c>
      <c r="M16" s="136">
        <f t="shared" si="6"/>
        <v>172000</v>
      </c>
      <c r="N16" s="137">
        <f t="shared" si="2"/>
        <v>100</v>
      </c>
      <c r="O16" s="138">
        <f t="shared" si="2"/>
        <v>100</v>
      </c>
      <c r="P16" s="130"/>
    </row>
    <row r="17" spans="1:16" s="62" customFormat="1" x14ac:dyDescent="0.2">
      <c r="A17" s="139"/>
      <c r="B17" s="139"/>
      <c r="C17" s="139"/>
      <c r="D17" s="139"/>
      <c r="E17" s="139" t="s">
        <v>141</v>
      </c>
      <c r="F17" s="139" t="s">
        <v>141</v>
      </c>
      <c r="G17" s="139" t="s">
        <v>141</v>
      </c>
      <c r="H17" s="140"/>
      <c r="I17" s="141">
        <v>32</v>
      </c>
      <c r="J17" s="141" t="s">
        <v>72</v>
      </c>
      <c r="K17" s="142">
        <f>SUM(K18)</f>
        <v>172000</v>
      </c>
      <c r="L17" s="215">
        <v>172000</v>
      </c>
      <c r="M17" s="215">
        <v>172000</v>
      </c>
      <c r="N17" s="143">
        <f t="shared" si="2"/>
        <v>100</v>
      </c>
      <c r="O17" s="144">
        <f t="shared" si="2"/>
        <v>100</v>
      </c>
      <c r="P17" s="130"/>
    </row>
    <row r="18" spans="1:16" s="62" customFormat="1" x14ac:dyDescent="0.2">
      <c r="A18" s="139">
        <v>1</v>
      </c>
      <c r="B18" s="139"/>
      <c r="C18" s="139"/>
      <c r="D18" s="139"/>
      <c r="E18" s="139" t="s">
        <v>141</v>
      </c>
      <c r="F18" s="139" t="s">
        <v>141</v>
      </c>
      <c r="G18" s="139" t="s">
        <v>141</v>
      </c>
      <c r="H18" s="140"/>
      <c r="I18" s="141">
        <v>329</v>
      </c>
      <c r="J18" s="145" t="s">
        <v>77</v>
      </c>
      <c r="K18" s="235">
        <v>172000</v>
      </c>
      <c r="L18" s="146"/>
      <c r="M18" s="146"/>
      <c r="N18" s="147"/>
      <c r="O18" s="147"/>
      <c r="P18" s="130"/>
    </row>
    <row r="19" spans="1:16" s="58" customFormat="1" x14ac:dyDescent="0.2">
      <c r="A19" s="133">
        <v>1</v>
      </c>
      <c r="B19" s="133"/>
      <c r="C19" s="133"/>
      <c r="D19" s="133"/>
      <c r="E19" s="133" t="s">
        <v>135</v>
      </c>
      <c r="F19" s="133" t="s">
        <v>135</v>
      </c>
      <c r="G19" s="133" t="s">
        <v>135</v>
      </c>
      <c r="H19" s="134" t="s">
        <v>138</v>
      </c>
      <c r="I19" s="134" t="s">
        <v>142</v>
      </c>
      <c r="J19" s="135" t="s">
        <v>557</v>
      </c>
      <c r="K19" s="136">
        <f>SUM(K20)</f>
        <v>62000</v>
      </c>
      <c r="L19" s="136">
        <f t="shared" ref="L19:M19" si="7">SUM(L20)</f>
        <v>62000</v>
      </c>
      <c r="M19" s="136">
        <f t="shared" si="7"/>
        <v>62000</v>
      </c>
      <c r="N19" s="137">
        <f>AVERAGE(L19/K19)*100</f>
        <v>100</v>
      </c>
      <c r="O19" s="138">
        <f>AVERAGE(M19/L19)*100</f>
        <v>100</v>
      </c>
      <c r="P19" s="129"/>
    </row>
    <row r="20" spans="1:16" s="62" customFormat="1" x14ac:dyDescent="0.2">
      <c r="A20" s="139"/>
      <c r="B20" s="139"/>
      <c r="C20" s="139"/>
      <c r="D20" s="139"/>
      <c r="E20" s="139" t="s">
        <v>141</v>
      </c>
      <c r="F20" s="139" t="s">
        <v>141</v>
      </c>
      <c r="G20" s="139" t="s">
        <v>141</v>
      </c>
      <c r="H20" s="148"/>
      <c r="I20" s="141">
        <v>32</v>
      </c>
      <c r="J20" s="141" t="s">
        <v>72</v>
      </c>
      <c r="K20" s="142">
        <f>SUM(K21)</f>
        <v>62000</v>
      </c>
      <c r="L20" s="215">
        <v>62000</v>
      </c>
      <c r="M20" s="215">
        <v>62000</v>
      </c>
      <c r="N20" s="143">
        <f>AVERAGE(L20/K20)*100</f>
        <v>100</v>
      </c>
      <c r="O20" s="144">
        <f>AVERAGE(M20/L20)*100</f>
        <v>100</v>
      </c>
      <c r="P20" s="130"/>
    </row>
    <row r="21" spans="1:16" s="62" customFormat="1" x14ac:dyDescent="0.2">
      <c r="A21" s="139">
        <v>1</v>
      </c>
      <c r="B21" s="139"/>
      <c r="C21" s="139"/>
      <c r="D21" s="139"/>
      <c r="E21" s="139" t="s">
        <v>141</v>
      </c>
      <c r="F21" s="139" t="s">
        <v>141</v>
      </c>
      <c r="G21" s="139" t="s">
        <v>141</v>
      </c>
      <c r="H21" s="140"/>
      <c r="I21" s="141">
        <v>329</v>
      </c>
      <c r="J21" s="145" t="s">
        <v>77</v>
      </c>
      <c r="K21" s="235">
        <v>62000</v>
      </c>
      <c r="L21" s="146"/>
      <c r="M21" s="146"/>
      <c r="N21" s="147"/>
      <c r="O21" s="147"/>
      <c r="P21" s="130"/>
    </row>
    <row r="22" spans="1:16" s="58" customFormat="1" ht="12.75" customHeight="1" x14ac:dyDescent="0.2">
      <c r="A22" s="193">
        <v>1</v>
      </c>
      <c r="B22" s="193"/>
      <c r="C22" s="193"/>
      <c r="D22" s="193"/>
      <c r="E22" s="193" t="s">
        <v>135</v>
      </c>
      <c r="F22" s="193" t="s">
        <v>135</v>
      </c>
      <c r="G22" s="193" t="s">
        <v>135</v>
      </c>
      <c r="H22" s="194"/>
      <c r="I22" s="195" t="s">
        <v>143</v>
      </c>
      <c r="J22" s="196" t="s">
        <v>144</v>
      </c>
      <c r="K22" s="197">
        <f>SUM(K23+K26)</f>
        <v>88400</v>
      </c>
      <c r="L22" s="197">
        <f t="shared" ref="L22:M22" si="8">SUM(L23+L26)</f>
        <v>85400</v>
      </c>
      <c r="M22" s="197">
        <f t="shared" si="8"/>
        <v>85400</v>
      </c>
      <c r="N22" s="191">
        <f t="shared" ref="N22:O24" si="9">AVERAGE(L22/K22)*100</f>
        <v>96.606334841628964</v>
      </c>
      <c r="O22" s="192">
        <f t="shared" si="9"/>
        <v>100</v>
      </c>
      <c r="P22" s="129"/>
    </row>
    <row r="23" spans="1:16" s="58" customFormat="1" x14ac:dyDescent="0.2">
      <c r="A23" s="133">
        <v>1</v>
      </c>
      <c r="B23" s="133"/>
      <c r="C23" s="133"/>
      <c r="D23" s="133"/>
      <c r="E23" s="133" t="s">
        <v>135</v>
      </c>
      <c r="F23" s="133" t="s">
        <v>135</v>
      </c>
      <c r="G23" s="133" t="s">
        <v>135</v>
      </c>
      <c r="H23" s="134" t="s">
        <v>145</v>
      </c>
      <c r="I23" s="134" t="s">
        <v>146</v>
      </c>
      <c r="J23" s="135" t="s">
        <v>147</v>
      </c>
      <c r="K23" s="136">
        <f>SUM(K24)</f>
        <v>80400</v>
      </c>
      <c r="L23" s="136">
        <f t="shared" ref="L23:M23" si="10">SUM(L24)</f>
        <v>80400</v>
      </c>
      <c r="M23" s="136">
        <f t="shared" si="10"/>
        <v>80400</v>
      </c>
      <c r="N23" s="137">
        <f t="shared" si="9"/>
        <v>100</v>
      </c>
      <c r="O23" s="138">
        <f t="shared" si="9"/>
        <v>100</v>
      </c>
      <c r="P23" s="129"/>
    </row>
    <row r="24" spans="1:16" s="62" customFormat="1" x14ac:dyDescent="0.2">
      <c r="A24" s="139"/>
      <c r="B24" s="139"/>
      <c r="C24" s="139"/>
      <c r="D24" s="139"/>
      <c r="E24" s="139"/>
      <c r="F24" s="139"/>
      <c r="G24" s="139" t="s">
        <v>141</v>
      </c>
      <c r="H24" s="140"/>
      <c r="I24" s="141">
        <v>38</v>
      </c>
      <c r="J24" s="141" t="s">
        <v>148</v>
      </c>
      <c r="K24" s="215">
        <f>SUM(K25)</f>
        <v>80400</v>
      </c>
      <c r="L24" s="215">
        <v>80400</v>
      </c>
      <c r="M24" s="215">
        <v>80400</v>
      </c>
      <c r="N24" s="143">
        <f t="shared" si="9"/>
        <v>100</v>
      </c>
      <c r="O24" s="144">
        <f t="shared" si="9"/>
        <v>100</v>
      </c>
      <c r="P24" s="130"/>
    </row>
    <row r="25" spans="1:16" s="62" customFormat="1" x14ac:dyDescent="0.2">
      <c r="A25" s="139">
        <v>1</v>
      </c>
      <c r="B25" s="139"/>
      <c r="C25" s="139"/>
      <c r="D25" s="139"/>
      <c r="E25" s="139" t="s">
        <v>141</v>
      </c>
      <c r="F25" s="139" t="s">
        <v>141</v>
      </c>
      <c r="G25" s="139" t="s">
        <v>141</v>
      </c>
      <c r="H25" s="140"/>
      <c r="I25" s="141">
        <v>381</v>
      </c>
      <c r="J25" s="145" t="s">
        <v>89</v>
      </c>
      <c r="K25" s="235">
        <v>80400</v>
      </c>
      <c r="L25" s="235"/>
      <c r="M25" s="235"/>
      <c r="N25" s="147"/>
      <c r="O25" s="147"/>
      <c r="P25" s="130"/>
    </row>
    <row r="26" spans="1:16" s="62" customFormat="1" x14ac:dyDescent="0.2">
      <c r="A26" s="133">
        <v>1</v>
      </c>
      <c r="B26" s="133"/>
      <c r="C26" s="133"/>
      <c r="D26" s="133"/>
      <c r="E26" s="133" t="s">
        <v>135</v>
      </c>
      <c r="F26" s="133" t="s">
        <v>135</v>
      </c>
      <c r="G26" s="133" t="s">
        <v>135</v>
      </c>
      <c r="H26" s="134" t="s">
        <v>145</v>
      </c>
      <c r="I26" s="134" t="s">
        <v>149</v>
      </c>
      <c r="J26" s="135" t="s">
        <v>150</v>
      </c>
      <c r="K26" s="136">
        <f>SUM(K27)</f>
        <v>8000</v>
      </c>
      <c r="L26" s="136">
        <f t="shared" ref="L26:M26" si="11">SUM(L27)</f>
        <v>5000</v>
      </c>
      <c r="M26" s="136">
        <f t="shared" si="11"/>
        <v>5000</v>
      </c>
      <c r="N26" s="137">
        <f>AVERAGE(L26/K26)*100</f>
        <v>62.5</v>
      </c>
      <c r="O26" s="138">
        <f>AVERAGE(M26/L26)*100</f>
        <v>100</v>
      </c>
      <c r="P26" s="130"/>
    </row>
    <row r="27" spans="1:16" s="62" customFormat="1" x14ac:dyDescent="0.2">
      <c r="A27" s="139"/>
      <c r="B27" s="139"/>
      <c r="C27" s="139"/>
      <c r="D27" s="139"/>
      <c r="E27" s="139"/>
      <c r="F27" s="139"/>
      <c r="G27" s="139" t="s">
        <v>141</v>
      </c>
      <c r="H27" s="140"/>
      <c r="I27" s="141">
        <v>32</v>
      </c>
      <c r="J27" s="141" t="s">
        <v>72</v>
      </c>
      <c r="K27" s="142">
        <f>SUM(K28)</f>
        <v>8000</v>
      </c>
      <c r="L27" s="215">
        <v>5000</v>
      </c>
      <c r="M27" s="215">
        <v>5000</v>
      </c>
      <c r="N27" s="143">
        <f>AVERAGE(L27/K27)*100</f>
        <v>62.5</v>
      </c>
      <c r="O27" s="144">
        <f>AVERAGE(M27/L27)*100</f>
        <v>100</v>
      </c>
      <c r="P27" s="130"/>
    </row>
    <row r="28" spans="1:16" s="62" customFormat="1" x14ac:dyDescent="0.2">
      <c r="A28" s="139">
        <v>1</v>
      </c>
      <c r="B28" s="139"/>
      <c r="C28" s="139"/>
      <c r="D28" s="139"/>
      <c r="E28" s="139" t="s">
        <v>141</v>
      </c>
      <c r="F28" s="139" t="s">
        <v>141</v>
      </c>
      <c r="G28" s="139" t="s">
        <v>141</v>
      </c>
      <c r="H28" s="140"/>
      <c r="I28" s="141">
        <v>329</v>
      </c>
      <c r="J28" s="145" t="s">
        <v>77</v>
      </c>
      <c r="K28" s="235">
        <v>8000</v>
      </c>
      <c r="L28" s="146"/>
      <c r="M28" s="146"/>
      <c r="N28" s="147"/>
      <c r="O28" s="147"/>
      <c r="P28" s="130"/>
    </row>
    <row r="29" spans="1:16" s="62" customFormat="1" ht="12.75" customHeight="1" x14ac:dyDescent="0.2">
      <c r="A29" s="193">
        <v>1</v>
      </c>
      <c r="B29" s="193"/>
      <c r="C29" s="193"/>
      <c r="D29" s="193"/>
      <c r="E29" s="193" t="s">
        <v>135</v>
      </c>
      <c r="F29" s="193" t="s">
        <v>135</v>
      </c>
      <c r="G29" s="193" t="s">
        <v>135</v>
      </c>
      <c r="H29" s="194"/>
      <c r="I29" s="195" t="s">
        <v>151</v>
      </c>
      <c r="J29" s="196" t="s">
        <v>152</v>
      </c>
      <c r="K29" s="197">
        <f>SUM(K30)</f>
        <v>0</v>
      </c>
      <c r="L29" s="197">
        <f>SUM(L30)</f>
        <v>200000</v>
      </c>
      <c r="M29" s="197">
        <f>SUM(M30)</f>
        <v>0</v>
      </c>
      <c r="N29" s="191">
        <v>0</v>
      </c>
      <c r="O29" s="191">
        <v>0</v>
      </c>
      <c r="P29" s="130"/>
    </row>
    <row r="30" spans="1:16" s="62" customFormat="1" x14ac:dyDescent="0.2">
      <c r="A30" s="133">
        <v>1</v>
      </c>
      <c r="B30" s="133"/>
      <c r="C30" s="133"/>
      <c r="D30" s="133"/>
      <c r="E30" s="133" t="s">
        <v>135</v>
      </c>
      <c r="F30" s="133" t="s">
        <v>135</v>
      </c>
      <c r="G30" s="133" t="s">
        <v>135</v>
      </c>
      <c r="H30" s="134" t="s">
        <v>153</v>
      </c>
      <c r="I30" s="134" t="s">
        <v>570</v>
      </c>
      <c r="J30" s="135" t="s">
        <v>571</v>
      </c>
      <c r="K30" s="136">
        <f>SUM(K31)</f>
        <v>0</v>
      </c>
      <c r="L30" s="136">
        <f t="shared" ref="L30:M30" si="12">SUM(L31)</f>
        <v>200000</v>
      </c>
      <c r="M30" s="136">
        <f t="shared" si="12"/>
        <v>0</v>
      </c>
      <c r="N30" s="137">
        <v>0</v>
      </c>
      <c r="O30" s="138">
        <v>0</v>
      </c>
      <c r="P30" s="130"/>
    </row>
    <row r="31" spans="1:16" s="62" customFormat="1" x14ac:dyDescent="0.2">
      <c r="A31" s="139"/>
      <c r="B31" s="139"/>
      <c r="C31" s="139"/>
      <c r="D31" s="139"/>
      <c r="E31" s="139"/>
      <c r="F31" s="139"/>
      <c r="G31" s="139" t="s">
        <v>141</v>
      </c>
      <c r="H31" s="140"/>
      <c r="I31" s="141">
        <v>32</v>
      </c>
      <c r="J31" s="141" t="s">
        <v>72</v>
      </c>
      <c r="K31" s="142">
        <f>SUM(K32:K34)</f>
        <v>0</v>
      </c>
      <c r="L31" s="215">
        <v>200000</v>
      </c>
      <c r="M31" s="215">
        <v>0</v>
      </c>
      <c r="N31" s="143">
        <v>0</v>
      </c>
      <c r="O31" s="144">
        <v>0</v>
      </c>
      <c r="P31" s="130"/>
    </row>
    <row r="32" spans="1:16" s="62" customFormat="1" x14ac:dyDescent="0.2">
      <c r="A32" s="139">
        <v>1</v>
      </c>
      <c r="B32" s="139"/>
      <c r="C32" s="139"/>
      <c r="D32" s="139"/>
      <c r="E32" s="139"/>
      <c r="F32" s="139"/>
      <c r="G32" s="139"/>
      <c r="H32" s="140"/>
      <c r="I32" s="141">
        <v>322</v>
      </c>
      <c r="J32" s="145" t="s">
        <v>74</v>
      </c>
      <c r="K32" s="142">
        <v>0</v>
      </c>
      <c r="L32" s="215"/>
      <c r="M32" s="215"/>
      <c r="N32" s="143"/>
      <c r="O32" s="144"/>
      <c r="P32" s="130"/>
    </row>
    <row r="33" spans="1:16" s="62" customFormat="1" x14ac:dyDescent="0.2">
      <c r="A33" s="139">
        <v>1</v>
      </c>
      <c r="B33" s="139"/>
      <c r="C33" s="139"/>
      <c r="D33" s="139"/>
      <c r="E33" s="139"/>
      <c r="F33" s="139"/>
      <c r="G33" s="139"/>
      <c r="H33" s="140"/>
      <c r="I33" s="141">
        <v>323</v>
      </c>
      <c r="J33" s="145" t="s">
        <v>75</v>
      </c>
      <c r="K33" s="142">
        <v>0</v>
      </c>
      <c r="L33" s="215"/>
      <c r="M33" s="215"/>
      <c r="N33" s="143"/>
      <c r="O33" s="144"/>
      <c r="P33" s="130"/>
    </row>
    <row r="34" spans="1:16" s="62" customFormat="1" x14ac:dyDescent="0.2">
      <c r="A34" s="139">
        <v>1</v>
      </c>
      <c r="B34" s="139"/>
      <c r="C34" s="139"/>
      <c r="D34" s="139"/>
      <c r="E34" s="139" t="s">
        <v>141</v>
      </c>
      <c r="F34" s="139" t="s">
        <v>141</v>
      </c>
      <c r="G34" s="139" t="s">
        <v>141</v>
      </c>
      <c r="H34" s="140"/>
      <c r="I34" s="141">
        <v>329</v>
      </c>
      <c r="J34" s="145" t="s">
        <v>77</v>
      </c>
      <c r="K34" s="235">
        <v>0</v>
      </c>
      <c r="L34" s="146"/>
      <c r="M34" s="146"/>
      <c r="N34" s="147"/>
      <c r="O34" s="147"/>
      <c r="P34" s="130"/>
    </row>
    <row r="35" spans="1:16" s="58" customFormat="1" x14ac:dyDescent="0.2">
      <c r="A35" s="149"/>
      <c r="B35" s="149"/>
      <c r="C35" s="149"/>
      <c r="D35" s="149"/>
      <c r="E35" s="149"/>
      <c r="F35" s="149"/>
      <c r="G35" s="149"/>
      <c r="H35" s="150"/>
      <c r="I35" s="198" t="s">
        <v>154</v>
      </c>
      <c r="J35" s="151"/>
      <c r="K35" s="151">
        <f>SUM(K38)</f>
        <v>1178550</v>
      </c>
      <c r="L35" s="151">
        <f t="shared" ref="L35:M35" si="13">SUM(L38)</f>
        <v>1178550</v>
      </c>
      <c r="M35" s="151">
        <f t="shared" si="13"/>
        <v>1178550</v>
      </c>
      <c r="N35" s="199">
        <f t="shared" ref="N35:O40" si="14">AVERAGE(L35/K35)*100</f>
        <v>100</v>
      </c>
      <c r="O35" s="200">
        <f t="shared" si="14"/>
        <v>100</v>
      </c>
      <c r="P35" s="129"/>
    </row>
    <row r="36" spans="1:16" s="58" customFormat="1" x14ac:dyDescent="0.2">
      <c r="A36" s="149"/>
      <c r="B36" s="149"/>
      <c r="C36" s="149"/>
      <c r="D36" s="149"/>
      <c r="E36" s="149"/>
      <c r="F36" s="149"/>
      <c r="G36" s="149"/>
      <c r="H36" s="150" t="s">
        <v>131</v>
      </c>
      <c r="I36" s="198" t="s">
        <v>132</v>
      </c>
      <c r="J36" s="151"/>
      <c r="K36" s="151">
        <f>SUM(K39+K46+K52)</f>
        <v>1061250</v>
      </c>
      <c r="L36" s="151">
        <f t="shared" ref="L36:M36" si="15">SUM(L39+L46+L52)</f>
        <v>1061250</v>
      </c>
      <c r="M36" s="151">
        <f t="shared" si="15"/>
        <v>1061250</v>
      </c>
      <c r="N36" s="199">
        <f t="shared" si="14"/>
        <v>100</v>
      </c>
      <c r="O36" s="200">
        <f t="shared" si="14"/>
        <v>100</v>
      </c>
      <c r="P36" s="129"/>
    </row>
    <row r="37" spans="1:16" s="62" customFormat="1" x14ac:dyDescent="0.2">
      <c r="A37" s="149"/>
      <c r="B37" s="149"/>
      <c r="C37" s="149"/>
      <c r="D37" s="149"/>
      <c r="E37" s="149"/>
      <c r="F37" s="149"/>
      <c r="G37" s="149"/>
      <c r="H37" s="150" t="s">
        <v>133</v>
      </c>
      <c r="I37" s="198" t="s">
        <v>134</v>
      </c>
      <c r="J37" s="151"/>
      <c r="K37" s="151">
        <f>SUM(K49)</f>
        <v>117300</v>
      </c>
      <c r="L37" s="151">
        <f t="shared" ref="L37:M37" si="16">SUM(L49)</f>
        <v>117300</v>
      </c>
      <c r="M37" s="151">
        <f t="shared" si="16"/>
        <v>117300</v>
      </c>
      <c r="N37" s="199">
        <f t="shared" si="14"/>
        <v>100</v>
      </c>
      <c r="O37" s="200">
        <f t="shared" si="14"/>
        <v>100</v>
      </c>
      <c r="P37" s="130"/>
    </row>
    <row r="38" spans="1:16" s="66" customFormat="1" ht="25.5" x14ac:dyDescent="0.2">
      <c r="A38" s="186">
        <v>1</v>
      </c>
      <c r="B38" s="186"/>
      <c r="C38" s="186"/>
      <c r="D38" s="186"/>
      <c r="E38" s="186" t="s">
        <v>135</v>
      </c>
      <c r="F38" s="186" t="s">
        <v>135</v>
      </c>
      <c r="G38" s="186" t="s">
        <v>135</v>
      </c>
      <c r="H38" s="187"/>
      <c r="I38" s="188" t="s">
        <v>136</v>
      </c>
      <c r="J38" s="189" t="s">
        <v>137</v>
      </c>
      <c r="K38" s="190">
        <f>SUM(K39+K46+K49+K52)</f>
        <v>1178550</v>
      </c>
      <c r="L38" s="190">
        <f t="shared" ref="L38:M38" si="17">SUM(L39+L46+L49+L52)</f>
        <v>1178550</v>
      </c>
      <c r="M38" s="190">
        <f t="shared" si="17"/>
        <v>1178550</v>
      </c>
      <c r="N38" s="191">
        <f t="shared" si="14"/>
        <v>100</v>
      </c>
      <c r="O38" s="192">
        <f t="shared" si="14"/>
        <v>100</v>
      </c>
      <c r="P38" s="152"/>
    </row>
    <row r="39" spans="1:16" s="62" customFormat="1" x14ac:dyDescent="0.2">
      <c r="A39" s="133">
        <v>1</v>
      </c>
      <c r="B39" s="133"/>
      <c r="C39" s="133"/>
      <c r="D39" s="133"/>
      <c r="E39" s="133" t="s">
        <v>135</v>
      </c>
      <c r="F39" s="133" t="s">
        <v>135</v>
      </c>
      <c r="G39" s="133" t="s">
        <v>135</v>
      </c>
      <c r="H39" s="134" t="s">
        <v>138</v>
      </c>
      <c r="I39" s="134" t="s">
        <v>155</v>
      </c>
      <c r="J39" s="135" t="s">
        <v>156</v>
      </c>
      <c r="K39" s="136">
        <f>SUM(K40+K43)</f>
        <v>941250</v>
      </c>
      <c r="L39" s="136">
        <f t="shared" ref="L39:M39" si="18">SUM(L40+L43)</f>
        <v>941250</v>
      </c>
      <c r="M39" s="136">
        <f t="shared" si="18"/>
        <v>941250</v>
      </c>
      <c r="N39" s="137">
        <f t="shared" si="14"/>
        <v>100</v>
      </c>
      <c r="O39" s="138">
        <f t="shared" si="14"/>
        <v>100</v>
      </c>
      <c r="P39" s="130"/>
    </row>
    <row r="40" spans="1:16" s="62" customFormat="1" x14ac:dyDescent="0.2">
      <c r="A40" s="139"/>
      <c r="B40" s="139"/>
      <c r="C40" s="139"/>
      <c r="D40" s="139"/>
      <c r="E40" s="139" t="s">
        <v>141</v>
      </c>
      <c r="F40" s="139" t="s">
        <v>141</v>
      </c>
      <c r="G40" s="139" t="s">
        <v>141</v>
      </c>
      <c r="H40" s="140"/>
      <c r="I40" s="141">
        <v>31</v>
      </c>
      <c r="J40" s="145" t="s">
        <v>66</v>
      </c>
      <c r="K40" s="142">
        <f>SUM(K41:K42)</f>
        <v>291250</v>
      </c>
      <c r="L40" s="215">
        <v>291250</v>
      </c>
      <c r="M40" s="215">
        <v>291250</v>
      </c>
      <c r="N40" s="143">
        <f t="shared" si="14"/>
        <v>100</v>
      </c>
      <c r="O40" s="144">
        <f t="shared" si="14"/>
        <v>100</v>
      </c>
      <c r="P40" s="130"/>
    </row>
    <row r="41" spans="1:16" s="62" customFormat="1" x14ac:dyDescent="0.2">
      <c r="A41" s="139">
        <v>1</v>
      </c>
      <c r="B41" s="139"/>
      <c r="C41" s="139"/>
      <c r="D41" s="139"/>
      <c r="E41" s="139" t="s">
        <v>141</v>
      </c>
      <c r="F41" s="139" t="s">
        <v>141</v>
      </c>
      <c r="G41" s="139" t="s">
        <v>141</v>
      </c>
      <c r="H41" s="140"/>
      <c r="I41" s="141">
        <v>311</v>
      </c>
      <c r="J41" s="145" t="s">
        <v>157</v>
      </c>
      <c r="K41" s="235">
        <v>250000</v>
      </c>
      <c r="L41" s="146"/>
      <c r="M41" s="146"/>
      <c r="N41" s="147"/>
      <c r="O41" s="147"/>
      <c r="P41" s="130"/>
    </row>
    <row r="42" spans="1:16" s="62" customFormat="1" x14ac:dyDescent="0.2">
      <c r="A42" s="139">
        <v>1</v>
      </c>
      <c r="B42" s="139"/>
      <c r="C42" s="139"/>
      <c r="D42" s="139"/>
      <c r="E42" s="139"/>
      <c r="F42" s="139" t="s">
        <v>141</v>
      </c>
      <c r="G42" s="139" t="s">
        <v>141</v>
      </c>
      <c r="H42" s="140"/>
      <c r="I42" s="141">
        <v>313</v>
      </c>
      <c r="J42" s="145" t="s">
        <v>71</v>
      </c>
      <c r="K42" s="235">
        <v>41250</v>
      </c>
      <c r="L42" s="146"/>
      <c r="M42" s="146"/>
      <c r="N42" s="147"/>
      <c r="O42" s="147"/>
      <c r="P42" s="130"/>
    </row>
    <row r="43" spans="1:16" s="62" customFormat="1" x14ac:dyDescent="0.2">
      <c r="A43" s="139"/>
      <c r="B43" s="139"/>
      <c r="C43" s="139"/>
      <c r="D43" s="139"/>
      <c r="E43" s="139"/>
      <c r="F43" s="139" t="s">
        <v>141</v>
      </c>
      <c r="G43" s="139" t="s">
        <v>141</v>
      </c>
      <c r="H43" s="140"/>
      <c r="I43" s="141">
        <v>32</v>
      </c>
      <c r="J43" s="145" t="s">
        <v>72</v>
      </c>
      <c r="K43" s="215">
        <f>SUM(K44:K45)</f>
        <v>650000</v>
      </c>
      <c r="L43" s="215">
        <v>650000</v>
      </c>
      <c r="M43" s="215">
        <v>650000</v>
      </c>
      <c r="N43" s="143">
        <f>AVERAGE(L43/K43)*100</f>
        <v>100</v>
      </c>
      <c r="O43" s="144">
        <f>AVERAGE(M43/L43)*100</f>
        <v>100</v>
      </c>
      <c r="P43" s="130"/>
    </row>
    <row r="44" spans="1:16" s="62" customFormat="1" x14ac:dyDescent="0.2">
      <c r="A44" s="139">
        <v>1</v>
      </c>
      <c r="B44" s="139"/>
      <c r="C44" s="139"/>
      <c r="D44" s="139"/>
      <c r="E44" s="139"/>
      <c r="F44" s="139" t="s">
        <v>141</v>
      </c>
      <c r="G44" s="139" t="s">
        <v>141</v>
      </c>
      <c r="H44" s="140"/>
      <c r="I44" s="141">
        <v>323</v>
      </c>
      <c r="J44" s="145" t="s">
        <v>75</v>
      </c>
      <c r="K44" s="235">
        <v>450000</v>
      </c>
      <c r="L44" s="146"/>
      <c r="M44" s="146"/>
      <c r="N44" s="147"/>
      <c r="O44" s="147"/>
      <c r="P44" s="130"/>
    </row>
    <row r="45" spans="1:16" s="58" customFormat="1" x14ac:dyDescent="0.2">
      <c r="A45" s="139">
        <v>1</v>
      </c>
      <c r="B45" s="139"/>
      <c r="C45" s="139"/>
      <c r="D45" s="139"/>
      <c r="E45" s="139"/>
      <c r="F45" s="139" t="s">
        <v>141</v>
      </c>
      <c r="G45" s="139" t="s">
        <v>141</v>
      </c>
      <c r="H45" s="140"/>
      <c r="I45" s="141">
        <v>329</v>
      </c>
      <c r="J45" s="145" t="s">
        <v>158</v>
      </c>
      <c r="K45" s="235">
        <v>200000</v>
      </c>
      <c r="L45" s="146"/>
      <c r="M45" s="146"/>
      <c r="N45" s="147"/>
      <c r="O45" s="147"/>
      <c r="P45" s="129"/>
    </row>
    <row r="46" spans="1:16" s="62" customFormat="1" x14ac:dyDescent="0.2">
      <c r="A46" s="133">
        <v>1</v>
      </c>
      <c r="B46" s="133"/>
      <c r="C46" s="133"/>
      <c r="D46" s="133"/>
      <c r="E46" s="133"/>
      <c r="F46" s="133" t="s">
        <v>135</v>
      </c>
      <c r="G46" s="133" t="s">
        <v>135</v>
      </c>
      <c r="H46" s="134" t="s">
        <v>138</v>
      </c>
      <c r="I46" s="134" t="s">
        <v>159</v>
      </c>
      <c r="J46" s="135" t="s">
        <v>160</v>
      </c>
      <c r="K46" s="136">
        <f>SUM(K47)</f>
        <v>20000</v>
      </c>
      <c r="L46" s="136">
        <f t="shared" ref="L46:M46" si="19">SUM(L47)</f>
        <v>20000</v>
      </c>
      <c r="M46" s="136">
        <f t="shared" si="19"/>
        <v>20000</v>
      </c>
      <c r="N46" s="137">
        <f>AVERAGE(L46/K46)*100</f>
        <v>100</v>
      </c>
      <c r="O46" s="138">
        <f>AVERAGE(M46/L46)*100</f>
        <v>100</v>
      </c>
      <c r="P46" s="130"/>
    </row>
    <row r="47" spans="1:16" s="62" customFormat="1" x14ac:dyDescent="0.2">
      <c r="A47" s="139"/>
      <c r="B47" s="139"/>
      <c r="C47" s="139"/>
      <c r="D47" s="139"/>
      <c r="E47" s="139"/>
      <c r="F47" s="139"/>
      <c r="G47" s="139" t="s">
        <v>141</v>
      </c>
      <c r="H47" s="140"/>
      <c r="I47" s="141">
        <v>38</v>
      </c>
      <c r="J47" s="145" t="s">
        <v>148</v>
      </c>
      <c r="K47" s="142">
        <f>SUM(K48)</f>
        <v>20000</v>
      </c>
      <c r="L47" s="215">
        <v>20000</v>
      </c>
      <c r="M47" s="215">
        <v>20000</v>
      </c>
      <c r="N47" s="143">
        <f>AVERAGE(L47/K47)*100</f>
        <v>100</v>
      </c>
      <c r="O47" s="144">
        <f>AVERAGE(M47/L47)*100</f>
        <v>100</v>
      </c>
      <c r="P47" s="130"/>
    </row>
    <row r="48" spans="1:16" s="62" customFormat="1" x14ac:dyDescent="0.2">
      <c r="A48" s="139">
        <v>1</v>
      </c>
      <c r="B48" s="139"/>
      <c r="C48" s="139"/>
      <c r="D48" s="139"/>
      <c r="E48" s="139"/>
      <c r="F48" s="139" t="s">
        <v>141</v>
      </c>
      <c r="G48" s="139" t="s">
        <v>141</v>
      </c>
      <c r="H48" s="140"/>
      <c r="I48" s="141">
        <v>385</v>
      </c>
      <c r="J48" s="145" t="s">
        <v>92</v>
      </c>
      <c r="K48" s="235">
        <v>20000</v>
      </c>
      <c r="L48" s="146"/>
      <c r="M48" s="146"/>
      <c r="N48" s="147"/>
      <c r="O48" s="147"/>
      <c r="P48" s="130"/>
    </row>
    <row r="49" spans="1:16" s="62" customFormat="1" x14ac:dyDescent="0.2">
      <c r="A49" s="133">
        <v>1</v>
      </c>
      <c r="B49" s="133"/>
      <c r="C49" s="133"/>
      <c r="D49" s="133"/>
      <c r="E49" s="133"/>
      <c r="F49" s="133" t="s">
        <v>135</v>
      </c>
      <c r="G49" s="133" t="s">
        <v>135</v>
      </c>
      <c r="H49" s="134" t="s">
        <v>161</v>
      </c>
      <c r="I49" s="134" t="s">
        <v>162</v>
      </c>
      <c r="J49" s="135" t="s">
        <v>163</v>
      </c>
      <c r="K49" s="136">
        <f>SUM(K50)</f>
        <v>117300</v>
      </c>
      <c r="L49" s="136">
        <f t="shared" ref="L49:M49" si="20">SUM(L50)</f>
        <v>117300</v>
      </c>
      <c r="M49" s="136">
        <f t="shared" si="20"/>
        <v>117300</v>
      </c>
      <c r="N49" s="137">
        <f>AVERAGE(L49/K49)*100</f>
        <v>100</v>
      </c>
      <c r="O49" s="138">
        <f>AVERAGE(M49/L49)*100</f>
        <v>100</v>
      </c>
      <c r="P49" s="130"/>
    </row>
    <row r="50" spans="1:16" s="62" customFormat="1" x14ac:dyDescent="0.2">
      <c r="A50" s="153"/>
      <c r="B50" s="153"/>
      <c r="C50" s="153"/>
      <c r="D50" s="153"/>
      <c r="E50" s="153"/>
      <c r="F50" s="153"/>
      <c r="G50" s="153"/>
      <c r="H50" s="140"/>
      <c r="I50" s="141">
        <v>32</v>
      </c>
      <c r="J50" s="145" t="s">
        <v>72</v>
      </c>
      <c r="K50" s="210">
        <f>SUM(K51)</f>
        <v>117300</v>
      </c>
      <c r="L50" s="210">
        <v>117300</v>
      </c>
      <c r="M50" s="210">
        <v>117300</v>
      </c>
      <c r="N50" s="143">
        <f>AVERAGE(L50/K50)*100</f>
        <v>100</v>
      </c>
      <c r="O50" s="144">
        <f>AVERAGE(M50/L50)*100</f>
        <v>100</v>
      </c>
      <c r="P50" s="154"/>
    </row>
    <row r="51" spans="1:16" s="62" customFormat="1" x14ac:dyDescent="0.2">
      <c r="A51" s="153">
        <v>1</v>
      </c>
      <c r="B51" s="153"/>
      <c r="C51" s="153"/>
      <c r="D51" s="153"/>
      <c r="E51" s="153"/>
      <c r="F51" s="153"/>
      <c r="G51" s="153"/>
      <c r="H51" s="140"/>
      <c r="I51" s="141">
        <v>323</v>
      </c>
      <c r="J51" s="145" t="s">
        <v>75</v>
      </c>
      <c r="K51" s="210">
        <v>117300</v>
      </c>
      <c r="L51" s="210"/>
      <c r="M51" s="210"/>
      <c r="N51" s="143"/>
      <c r="O51" s="144"/>
      <c r="P51" s="155"/>
    </row>
    <row r="52" spans="1:16" s="62" customFormat="1" x14ac:dyDescent="0.2">
      <c r="A52" s="133">
        <v>1</v>
      </c>
      <c r="B52" s="133"/>
      <c r="C52" s="133"/>
      <c r="D52" s="133"/>
      <c r="E52" s="133"/>
      <c r="F52" s="133" t="s">
        <v>135</v>
      </c>
      <c r="G52" s="133" t="s">
        <v>135</v>
      </c>
      <c r="H52" s="134" t="s">
        <v>138</v>
      </c>
      <c r="I52" s="134" t="s">
        <v>164</v>
      </c>
      <c r="J52" s="135" t="s">
        <v>165</v>
      </c>
      <c r="K52" s="136">
        <f>SUM(K53)</f>
        <v>100000</v>
      </c>
      <c r="L52" s="136">
        <f t="shared" ref="L52:M52" si="21">SUM(L53)</f>
        <v>100000</v>
      </c>
      <c r="M52" s="136">
        <f t="shared" si="21"/>
        <v>100000</v>
      </c>
      <c r="N52" s="137">
        <f>AVERAGE(L52/K52)*100</f>
        <v>100</v>
      </c>
      <c r="O52" s="138">
        <f>AVERAGE(M52/L52)*100</f>
        <v>100</v>
      </c>
      <c r="P52" s="130"/>
    </row>
    <row r="53" spans="1:16" s="62" customFormat="1" x14ac:dyDescent="0.2">
      <c r="A53" s="139"/>
      <c r="B53" s="139"/>
      <c r="C53" s="139"/>
      <c r="D53" s="139"/>
      <c r="E53" s="139"/>
      <c r="F53" s="139"/>
      <c r="G53" s="139" t="s">
        <v>141</v>
      </c>
      <c r="H53" s="140"/>
      <c r="I53" s="141">
        <v>32</v>
      </c>
      <c r="J53" s="145" t="s">
        <v>72</v>
      </c>
      <c r="K53" s="142">
        <f>SUM(K54)</f>
        <v>100000</v>
      </c>
      <c r="L53" s="215">
        <v>100000</v>
      </c>
      <c r="M53" s="215">
        <v>100000</v>
      </c>
      <c r="N53" s="143">
        <f>AVERAGE(L53/K53)*100</f>
        <v>100</v>
      </c>
      <c r="O53" s="144">
        <f>AVERAGE(M53/L53)*100</f>
        <v>100</v>
      </c>
      <c r="P53" s="130"/>
    </row>
    <row r="54" spans="1:16" s="62" customFormat="1" x14ac:dyDescent="0.2">
      <c r="A54" s="139">
        <v>1</v>
      </c>
      <c r="B54" s="139"/>
      <c r="C54" s="139"/>
      <c r="D54" s="139"/>
      <c r="E54" s="139"/>
      <c r="F54" s="139" t="s">
        <v>141</v>
      </c>
      <c r="G54" s="139" t="s">
        <v>141</v>
      </c>
      <c r="H54" s="140"/>
      <c r="I54" s="141">
        <v>329</v>
      </c>
      <c r="J54" s="145" t="s">
        <v>158</v>
      </c>
      <c r="K54" s="235">
        <v>100000</v>
      </c>
      <c r="L54" s="146"/>
      <c r="M54" s="146"/>
      <c r="N54" s="147"/>
      <c r="O54" s="147"/>
      <c r="P54" s="130"/>
    </row>
    <row r="55" spans="1:16" s="58" customFormat="1" x14ac:dyDescent="0.2">
      <c r="A55" s="149"/>
      <c r="B55" s="149"/>
      <c r="C55" s="149"/>
      <c r="D55" s="149"/>
      <c r="E55" s="149"/>
      <c r="F55" s="149"/>
      <c r="G55" s="149"/>
      <c r="H55" s="150"/>
      <c r="I55" s="198" t="s">
        <v>166</v>
      </c>
      <c r="J55" s="151"/>
      <c r="K55" s="151">
        <f>SUM(K56)</f>
        <v>6124500</v>
      </c>
      <c r="L55" s="151">
        <f t="shared" ref="L55:M55" si="22">SUM(L56)</f>
        <v>4874500</v>
      </c>
      <c r="M55" s="151">
        <f t="shared" si="22"/>
        <v>4821500</v>
      </c>
      <c r="N55" s="199">
        <f t="shared" ref="N55:O60" si="23">AVERAGE(L55/K55)*100</f>
        <v>79.59017062617356</v>
      </c>
      <c r="O55" s="200">
        <f t="shared" si="23"/>
        <v>98.912708995794446</v>
      </c>
      <c r="P55" s="129"/>
    </row>
    <row r="56" spans="1:16" s="62" customFormat="1" x14ac:dyDescent="0.2">
      <c r="A56" s="149"/>
      <c r="B56" s="149"/>
      <c r="C56" s="149"/>
      <c r="D56" s="149"/>
      <c r="E56" s="149"/>
      <c r="F56" s="149"/>
      <c r="G56" s="149"/>
      <c r="H56" s="150"/>
      <c r="I56" s="198" t="s">
        <v>167</v>
      </c>
      <c r="J56" s="151"/>
      <c r="K56" s="151">
        <f>SUM(K58)</f>
        <v>6124500</v>
      </c>
      <c r="L56" s="151">
        <f t="shared" ref="L56:M56" si="24">SUM(L58)</f>
        <v>4874500</v>
      </c>
      <c r="M56" s="151">
        <f t="shared" si="24"/>
        <v>4821500</v>
      </c>
      <c r="N56" s="199">
        <f t="shared" si="23"/>
        <v>79.59017062617356</v>
      </c>
      <c r="O56" s="200">
        <f t="shared" si="23"/>
        <v>98.912708995794446</v>
      </c>
      <c r="P56" s="130"/>
    </row>
    <row r="57" spans="1:16" s="62" customFormat="1" x14ac:dyDescent="0.2">
      <c r="A57" s="149"/>
      <c r="B57" s="149"/>
      <c r="C57" s="149"/>
      <c r="D57" s="149"/>
      <c r="E57" s="149"/>
      <c r="F57" s="149"/>
      <c r="G57" s="149"/>
      <c r="H57" s="150" t="s">
        <v>131</v>
      </c>
      <c r="I57" s="198" t="s">
        <v>132</v>
      </c>
      <c r="J57" s="151"/>
      <c r="K57" s="151">
        <f>SUM(K59+K72+K77+K80)</f>
        <v>6124500</v>
      </c>
      <c r="L57" s="151">
        <f t="shared" ref="L57:M57" si="25">SUM(L59+L72+L77+L80)</f>
        <v>4874500</v>
      </c>
      <c r="M57" s="151">
        <f t="shared" si="25"/>
        <v>4821500</v>
      </c>
      <c r="N57" s="199">
        <f t="shared" si="23"/>
        <v>79.59017062617356</v>
      </c>
      <c r="O57" s="200">
        <f t="shared" si="23"/>
        <v>98.912708995794446</v>
      </c>
      <c r="P57" s="130"/>
    </row>
    <row r="58" spans="1:16" s="62" customFormat="1" x14ac:dyDescent="0.2">
      <c r="A58" s="193">
        <v>1</v>
      </c>
      <c r="B58" s="193"/>
      <c r="C58" s="193"/>
      <c r="D58" s="193"/>
      <c r="E58" s="193"/>
      <c r="F58" s="193"/>
      <c r="G58" s="193"/>
      <c r="H58" s="194"/>
      <c r="I58" s="195" t="s">
        <v>168</v>
      </c>
      <c r="J58" s="196" t="s">
        <v>169</v>
      </c>
      <c r="K58" s="197">
        <f>SUM(K59+K72+K77+K80)</f>
        <v>6124500</v>
      </c>
      <c r="L58" s="197">
        <f t="shared" ref="L58:M58" si="26">SUM(L59+L72+L77+L80)</f>
        <v>4874500</v>
      </c>
      <c r="M58" s="197">
        <f t="shared" si="26"/>
        <v>4821500</v>
      </c>
      <c r="N58" s="191">
        <f t="shared" si="23"/>
        <v>79.59017062617356</v>
      </c>
      <c r="O58" s="192">
        <f t="shared" si="23"/>
        <v>98.912708995794446</v>
      </c>
      <c r="P58" s="130"/>
    </row>
    <row r="59" spans="1:16" s="66" customFormat="1" ht="14.25" customHeight="1" x14ac:dyDescent="0.2">
      <c r="A59" s="156">
        <v>1</v>
      </c>
      <c r="B59" s="156"/>
      <c r="C59" s="156"/>
      <c r="D59" s="156"/>
      <c r="E59" s="156"/>
      <c r="F59" s="156" t="s">
        <v>135</v>
      </c>
      <c r="G59" s="156" t="s">
        <v>135</v>
      </c>
      <c r="H59" s="157" t="s">
        <v>170</v>
      </c>
      <c r="I59" s="157" t="s">
        <v>171</v>
      </c>
      <c r="J59" s="158" t="s">
        <v>172</v>
      </c>
      <c r="K59" s="136">
        <f>SUM(K60+K64+K70)</f>
        <v>3094500</v>
      </c>
      <c r="L59" s="136">
        <f>SUM(L60+L64+L70)</f>
        <v>3094500</v>
      </c>
      <c r="M59" s="136">
        <f>SUM(M60+M64+M70)</f>
        <v>3061500</v>
      </c>
      <c r="N59" s="137">
        <f t="shared" si="23"/>
        <v>100</v>
      </c>
      <c r="O59" s="138">
        <f t="shared" si="23"/>
        <v>98.933591856519627</v>
      </c>
      <c r="P59" s="152"/>
    </row>
    <row r="60" spans="1:16" s="58" customFormat="1" x14ac:dyDescent="0.2">
      <c r="A60" s="139" t="s">
        <v>141</v>
      </c>
      <c r="B60" s="139" t="s">
        <v>141</v>
      </c>
      <c r="C60" s="139" t="s">
        <v>141</v>
      </c>
      <c r="D60" s="139" t="s">
        <v>141</v>
      </c>
      <c r="E60" s="139" t="s">
        <v>141</v>
      </c>
      <c r="F60" s="139" t="s">
        <v>141</v>
      </c>
      <c r="G60" s="139" t="s">
        <v>141</v>
      </c>
      <c r="H60" s="140"/>
      <c r="I60" s="141">
        <v>31</v>
      </c>
      <c r="J60" s="145" t="s">
        <v>66</v>
      </c>
      <c r="K60" s="215">
        <f>SUM(K61:K63)</f>
        <v>1895500</v>
      </c>
      <c r="L60" s="215">
        <v>1895500</v>
      </c>
      <c r="M60" s="215">
        <v>1862500</v>
      </c>
      <c r="N60" s="143">
        <f t="shared" si="23"/>
        <v>100</v>
      </c>
      <c r="O60" s="144">
        <f t="shared" si="23"/>
        <v>98.259034555526242</v>
      </c>
      <c r="P60" s="129"/>
    </row>
    <row r="61" spans="1:16" s="62" customFormat="1" x14ac:dyDescent="0.2">
      <c r="A61" s="139">
        <v>1</v>
      </c>
      <c r="B61" s="139"/>
      <c r="C61" s="139"/>
      <c r="D61" s="139"/>
      <c r="E61" s="139"/>
      <c r="F61" s="139" t="s">
        <v>141</v>
      </c>
      <c r="G61" s="139" t="s">
        <v>141</v>
      </c>
      <c r="H61" s="140"/>
      <c r="I61" s="141">
        <v>311</v>
      </c>
      <c r="J61" s="145" t="s">
        <v>157</v>
      </c>
      <c r="K61" s="215">
        <v>1500000</v>
      </c>
      <c r="L61" s="142"/>
      <c r="M61" s="142"/>
      <c r="N61" s="159"/>
      <c r="O61" s="147"/>
      <c r="P61" s="130"/>
    </row>
    <row r="62" spans="1:16" s="62" customFormat="1" x14ac:dyDescent="0.2">
      <c r="A62" s="139">
        <v>1</v>
      </c>
      <c r="B62" s="139"/>
      <c r="C62" s="139"/>
      <c r="D62" s="139"/>
      <c r="E62" s="139"/>
      <c r="F62" s="139" t="s">
        <v>141</v>
      </c>
      <c r="G62" s="139" t="s">
        <v>141</v>
      </c>
      <c r="H62" s="140"/>
      <c r="I62" s="141">
        <v>312</v>
      </c>
      <c r="J62" s="145" t="s">
        <v>69</v>
      </c>
      <c r="K62" s="215">
        <v>135500</v>
      </c>
      <c r="L62" s="142"/>
      <c r="M62" s="142"/>
      <c r="N62" s="159"/>
      <c r="O62" s="147"/>
      <c r="P62" s="130"/>
    </row>
    <row r="63" spans="1:16" s="62" customFormat="1" x14ac:dyDescent="0.2">
      <c r="A63" s="139">
        <v>1</v>
      </c>
      <c r="B63" s="139"/>
      <c r="C63" s="139"/>
      <c r="D63" s="139"/>
      <c r="E63" s="139"/>
      <c r="F63" s="139" t="s">
        <v>141</v>
      </c>
      <c r="G63" s="139" t="s">
        <v>141</v>
      </c>
      <c r="H63" s="140"/>
      <c r="I63" s="141">
        <v>313</v>
      </c>
      <c r="J63" s="145" t="s">
        <v>71</v>
      </c>
      <c r="K63" s="215">
        <v>260000</v>
      </c>
      <c r="L63" s="142"/>
      <c r="M63" s="142"/>
      <c r="N63" s="159"/>
      <c r="O63" s="147"/>
      <c r="P63" s="130"/>
    </row>
    <row r="64" spans="1:16" s="62" customFormat="1" x14ac:dyDescent="0.2">
      <c r="A64" s="139"/>
      <c r="B64" s="139"/>
      <c r="C64" s="139"/>
      <c r="D64" s="139"/>
      <c r="E64" s="139"/>
      <c r="F64" s="139" t="s">
        <v>141</v>
      </c>
      <c r="G64" s="139" t="s">
        <v>141</v>
      </c>
      <c r="H64" s="140"/>
      <c r="I64" s="141">
        <v>32</v>
      </c>
      <c r="J64" s="145" t="s">
        <v>72</v>
      </c>
      <c r="K64" s="215">
        <f>SUM(K65:K69)</f>
        <v>1168000</v>
      </c>
      <c r="L64" s="215">
        <v>1168000</v>
      </c>
      <c r="M64" s="215">
        <v>1168000</v>
      </c>
      <c r="N64" s="143">
        <f>AVERAGE(L64/K64)*100</f>
        <v>100</v>
      </c>
      <c r="O64" s="144">
        <f>AVERAGE(M64/L64)*100</f>
        <v>100</v>
      </c>
      <c r="P64" s="130"/>
    </row>
    <row r="65" spans="1:16" s="62" customFormat="1" x14ac:dyDescent="0.2">
      <c r="A65" s="139">
        <v>1</v>
      </c>
      <c r="B65" s="139"/>
      <c r="C65" s="139"/>
      <c r="D65" s="139"/>
      <c r="E65" s="139"/>
      <c r="F65" s="139" t="s">
        <v>141</v>
      </c>
      <c r="G65" s="139" t="s">
        <v>141</v>
      </c>
      <c r="H65" s="140"/>
      <c r="I65" s="141">
        <v>321</v>
      </c>
      <c r="J65" s="145" t="s">
        <v>73</v>
      </c>
      <c r="K65" s="215">
        <v>67000</v>
      </c>
      <c r="L65" s="142"/>
      <c r="M65" s="142"/>
      <c r="N65" s="159"/>
      <c r="O65" s="147"/>
      <c r="P65" s="130"/>
    </row>
    <row r="66" spans="1:16" s="62" customFormat="1" x14ac:dyDescent="0.2">
      <c r="A66" s="139">
        <v>1</v>
      </c>
      <c r="B66" s="139"/>
      <c r="C66" s="139"/>
      <c r="D66" s="139"/>
      <c r="E66" s="139"/>
      <c r="F66" s="139" t="s">
        <v>141</v>
      </c>
      <c r="G66" s="139" t="s">
        <v>141</v>
      </c>
      <c r="H66" s="140"/>
      <c r="I66" s="141">
        <v>322</v>
      </c>
      <c r="J66" s="145" t="s">
        <v>74</v>
      </c>
      <c r="K66" s="215">
        <v>197000</v>
      </c>
      <c r="L66" s="142"/>
      <c r="M66" s="142"/>
      <c r="N66" s="159"/>
      <c r="O66" s="147"/>
      <c r="P66" s="130"/>
    </row>
    <row r="67" spans="1:16" s="58" customFormat="1" x14ac:dyDescent="0.2">
      <c r="A67" s="139">
        <v>1</v>
      </c>
      <c r="B67" s="139"/>
      <c r="C67" s="139"/>
      <c r="D67" s="139"/>
      <c r="E67" s="139"/>
      <c r="F67" s="139" t="s">
        <v>141</v>
      </c>
      <c r="G67" s="139" t="s">
        <v>141</v>
      </c>
      <c r="H67" s="140"/>
      <c r="I67" s="141">
        <v>323</v>
      </c>
      <c r="J67" s="145" t="s">
        <v>75</v>
      </c>
      <c r="K67" s="215">
        <v>779000</v>
      </c>
      <c r="L67" s="142"/>
      <c r="M67" s="142"/>
      <c r="N67" s="159"/>
      <c r="O67" s="147"/>
      <c r="P67" s="129"/>
    </row>
    <row r="68" spans="1:16" s="58" customFormat="1" x14ac:dyDescent="0.2">
      <c r="A68" s="139">
        <v>1</v>
      </c>
      <c r="B68" s="139"/>
      <c r="C68" s="139"/>
      <c r="D68" s="139"/>
      <c r="E68" s="139"/>
      <c r="F68" s="139"/>
      <c r="G68" s="139"/>
      <c r="H68" s="140"/>
      <c r="I68" s="141">
        <v>324</v>
      </c>
      <c r="J68" s="145" t="s">
        <v>76</v>
      </c>
      <c r="K68" s="215">
        <v>20000</v>
      </c>
      <c r="L68" s="142"/>
      <c r="M68" s="142"/>
      <c r="N68" s="159"/>
      <c r="O68" s="147"/>
      <c r="P68" s="160"/>
    </row>
    <row r="69" spans="1:16" s="62" customFormat="1" x14ac:dyDescent="0.2">
      <c r="A69" s="139">
        <v>1</v>
      </c>
      <c r="B69" s="139"/>
      <c r="C69" s="139"/>
      <c r="D69" s="139"/>
      <c r="E69" s="139"/>
      <c r="F69" s="139" t="s">
        <v>141</v>
      </c>
      <c r="G69" s="139" t="s">
        <v>141</v>
      </c>
      <c r="H69" s="140"/>
      <c r="I69" s="141">
        <v>329</v>
      </c>
      <c r="J69" s="145" t="s">
        <v>77</v>
      </c>
      <c r="K69" s="215">
        <v>105000</v>
      </c>
      <c r="L69" s="142"/>
      <c r="M69" s="142"/>
      <c r="N69" s="159"/>
      <c r="O69" s="147"/>
      <c r="P69" s="130"/>
    </row>
    <row r="70" spans="1:16" s="62" customFormat="1" x14ac:dyDescent="0.2">
      <c r="A70" s="139"/>
      <c r="B70" s="139"/>
      <c r="C70" s="139"/>
      <c r="D70" s="139"/>
      <c r="E70" s="139"/>
      <c r="F70" s="139" t="s">
        <v>141</v>
      </c>
      <c r="G70" s="139" t="s">
        <v>141</v>
      </c>
      <c r="H70" s="140"/>
      <c r="I70" s="141">
        <v>34</v>
      </c>
      <c r="J70" s="145" t="s">
        <v>78</v>
      </c>
      <c r="K70" s="215">
        <f>SUM(K71:K71)</f>
        <v>31000</v>
      </c>
      <c r="L70" s="215">
        <v>31000</v>
      </c>
      <c r="M70" s="215">
        <v>31000</v>
      </c>
      <c r="N70" s="143">
        <f>AVERAGE(L70/K70)*100</f>
        <v>100</v>
      </c>
      <c r="O70" s="144">
        <f>AVERAGE(M70/L70)*100</f>
        <v>100</v>
      </c>
      <c r="P70" s="130"/>
    </row>
    <row r="71" spans="1:16" s="62" customFormat="1" x14ac:dyDescent="0.2">
      <c r="A71" s="139">
        <v>1</v>
      </c>
      <c r="B71" s="139"/>
      <c r="C71" s="139"/>
      <c r="D71" s="139"/>
      <c r="E71" s="139"/>
      <c r="F71" s="139" t="s">
        <v>141</v>
      </c>
      <c r="G71" s="139" t="s">
        <v>141</v>
      </c>
      <c r="H71" s="140"/>
      <c r="I71" s="141">
        <v>343</v>
      </c>
      <c r="J71" s="145" t="s">
        <v>79</v>
      </c>
      <c r="K71" s="215">
        <v>31000</v>
      </c>
      <c r="L71" s="142"/>
      <c r="M71" s="142"/>
      <c r="N71" s="143"/>
      <c r="O71" s="144"/>
      <c r="P71" s="160"/>
    </row>
    <row r="72" spans="1:16" s="62" customFormat="1" x14ac:dyDescent="0.2">
      <c r="A72" s="156">
        <v>1</v>
      </c>
      <c r="B72" s="156"/>
      <c r="C72" s="156"/>
      <c r="D72" s="156"/>
      <c r="E72" s="156"/>
      <c r="F72" s="156" t="s">
        <v>135</v>
      </c>
      <c r="G72" s="156" t="s">
        <v>135</v>
      </c>
      <c r="H72" s="157" t="s">
        <v>173</v>
      </c>
      <c r="I72" s="157" t="s">
        <v>636</v>
      </c>
      <c r="J72" s="158" t="s">
        <v>637</v>
      </c>
      <c r="K72" s="136">
        <f>SUM(K73+K75)</f>
        <v>1750000</v>
      </c>
      <c r="L72" s="136">
        <f t="shared" ref="L72:M72" si="27">SUM(L73+L75)</f>
        <v>1700000</v>
      </c>
      <c r="M72" s="136">
        <f t="shared" si="27"/>
        <v>1680000</v>
      </c>
      <c r="N72" s="137">
        <f t="shared" ref="N72:N73" si="28">AVERAGE(L72/K72)*100</f>
        <v>97.142857142857139</v>
      </c>
      <c r="O72" s="138">
        <f t="shared" ref="O72:O73" si="29">AVERAGE(M72/L72)*100</f>
        <v>98.82352941176471</v>
      </c>
      <c r="P72" s="160"/>
    </row>
    <row r="73" spans="1:16" s="62" customFormat="1" x14ac:dyDescent="0.2">
      <c r="A73" s="139"/>
      <c r="B73" s="139"/>
      <c r="C73" s="139"/>
      <c r="D73" s="139"/>
      <c r="E73" s="139"/>
      <c r="F73" s="139"/>
      <c r="G73" s="139"/>
      <c r="H73" s="140"/>
      <c r="I73" s="141">
        <v>34</v>
      </c>
      <c r="J73" s="145" t="s">
        <v>78</v>
      </c>
      <c r="K73" s="215">
        <v>150000</v>
      </c>
      <c r="L73" s="142">
        <v>100000</v>
      </c>
      <c r="M73" s="142">
        <v>80000</v>
      </c>
      <c r="N73" s="143">
        <f t="shared" si="28"/>
        <v>66.666666666666657</v>
      </c>
      <c r="O73" s="144">
        <f t="shared" si="29"/>
        <v>80</v>
      </c>
      <c r="P73" s="160"/>
    </row>
    <row r="74" spans="1:16" s="62" customFormat="1" x14ac:dyDescent="0.2">
      <c r="A74" s="139">
        <v>1</v>
      </c>
      <c r="B74" s="139"/>
      <c r="C74" s="139"/>
      <c r="D74" s="139"/>
      <c r="E74" s="139"/>
      <c r="F74" s="139"/>
      <c r="G74" s="139"/>
      <c r="H74" s="140"/>
      <c r="I74" s="141">
        <v>342</v>
      </c>
      <c r="J74" s="145" t="s">
        <v>539</v>
      </c>
      <c r="K74" s="215">
        <v>150000</v>
      </c>
      <c r="L74" s="142">
        <v>100000</v>
      </c>
      <c r="M74" s="142">
        <v>80000</v>
      </c>
      <c r="N74" s="143"/>
      <c r="O74" s="144"/>
      <c r="P74" s="160"/>
    </row>
    <row r="75" spans="1:16" s="62" customFormat="1" x14ac:dyDescent="0.2">
      <c r="A75" s="139"/>
      <c r="B75" s="139"/>
      <c r="C75" s="139"/>
      <c r="D75" s="139"/>
      <c r="E75" s="139"/>
      <c r="F75" s="139"/>
      <c r="G75" s="139"/>
      <c r="H75" s="140"/>
      <c r="I75" s="64">
        <v>54</v>
      </c>
      <c r="J75" s="37" t="s">
        <v>104</v>
      </c>
      <c r="K75" s="215">
        <v>1600000</v>
      </c>
      <c r="L75" s="142">
        <v>1600000</v>
      </c>
      <c r="M75" s="142">
        <v>1600000</v>
      </c>
      <c r="N75" s="143">
        <f t="shared" ref="N75" si="30">AVERAGE(L75/K75)*100</f>
        <v>100</v>
      </c>
      <c r="O75" s="144">
        <f t="shared" ref="O75" si="31">AVERAGE(M75/L75)*100</f>
        <v>100</v>
      </c>
      <c r="P75" s="160"/>
    </row>
    <row r="76" spans="1:16" s="62" customFormat="1" ht="25.5" x14ac:dyDescent="0.2">
      <c r="A76" s="139">
        <v>1</v>
      </c>
      <c r="B76" s="139"/>
      <c r="C76" s="139"/>
      <c r="D76" s="139"/>
      <c r="E76" s="139"/>
      <c r="F76" s="139"/>
      <c r="G76" s="139"/>
      <c r="H76" s="140"/>
      <c r="I76" s="64">
        <v>542</v>
      </c>
      <c r="J76" s="37" t="s">
        <v>540</v>
      </c>
      <c r="K76" s="291">
        <v>1600000</v>
      </c>
      <c r="L76" s="142"/>
      <c r="M76" s="142"/>
      <c r="N76" s="143"/>
      <c r="O76" s="144"/>
      <c r="P76" s="160"/>
    </row>
    <row r="77" spans="1:16" s="62" customFormat="1" x14ac:dyDescent="0.2">
      <c r="A77" s="156">
        <v>1</v>
      </c>
      <c r="B77" s="156"/>
      <c r="C77" s="156"/>
      <c r="D77" s="156"/>
      <c r="E77" s="156"/>
      <c r="F77" s="156" t="s">
        <v>135</v>
      </c>
      <c r="G77" s="156" t="s">
        <v>135</v>
      </c>
      <c r="H77" s="157" t="s">
        <v>173</v>
      </c>
      <c r="I77" s="157" t="s">
        <v>638</v>
      </c>
      <c r="J77" s="158" t="s">
        <v>639</v>
      </c>
      <c r="K77" s="136">
        <v>1200000</v>
      </c>
      <c r="L77" s="136">
        <v>0</v>
      </c>
      <c r="M77" s="136">
        <v>0</v>
      </c>
      <c r="N77" s="137">
        <f t="shared" ref="N77:N78" si="32">AVERAGE(L77/K77)*100</f>
        <v>0</v>
      </c>
      <c r="O77" s="138">
        <v>0</v>
      </c>
      <c r="P77" s="160"/>
    </row>
    <row r="78" spans="1:16" s="62" customFormat="1" x14ac:dyDescent="0.2">
      <c r="A78" s="139"/>
      <c r="B78" s="139"/>
      <c r="C78" s="139"/>
      <c r="D78" s="139"/>
      <c r="E78" s="139"/>
      <c r="F78" s="139"/>
      <c r="G78" s="139"/>
      <c r="H78" s="140"/>
      <c r="I78" s="64">
        <v>54</v>
      </c>
      <c r="J78" s="37" t="s">
        <v>104</v>
      </c>
      <c r="K78" s="215">
        <v>1200000</v>
      </c>
      <c r="L78" s="142">
        <v>0</v>
      </c>
      <c r="M78" s="142">
        <v>0</v>
      </c>
      <c r="N78" s="143">
        <f t="shared" si="32"/>
        <v>0</v>
      </c>
      <c r="O78" s="144">
        <v>0</v>
      </c>
      <c r="P78" s="160"/>
    </row>
    <row r="79" spans="1:16" s="62" customFormat="1" ht="12.75" customHeight="1" x14ac:dyDescent="0.2">
      <c r="A79" s="139">
        <v>1</v>
      </c>
      <c r="B79" s="139"/>
      <c r="C79" s="139"/>
      <c r="D79" s="139"/>
      <c r="E79" s="139"/>
      <c r="F79" s="139"/>
      <c r="G79" s="139"/>
      <c r="H79" s="140"/>
      <c r="I79" s="64">
        <v>547</v>
      </c>
      <c r="J79" s="37" t="s">
        <v>630</v>
      </c>
      <c r="K79" s="215">
        <v>1200000</v>
      </c>
      <c r="L79" s="142"/>
      <c r="M79" s="142"/>
      <c r="N79" s="143"/>
      <c r="O79" s="144"/>
      <c r="P79" s="160"/>
    </row>
    <row r="80" spans="1:16" s="62" customFormat="1" x14ac:dyDescent="0.2">
      <c r="A80" s="133">
        <v>1</v>
      </c>
      <c r="B80" s="133"/>
      <c r="C80" s="133"/>
      <c r="D80" s="133"/>
      <c r="E80" s="133"/>
      <c r="F80" s="133" t="s">
        <v>135</v>
      </c>
      <c r="G80" s="133" t="s">
        <v>135</v>
      </c>
      <c r="H80" s="134" t="s">
        <v>173</v>
      </c>
      <c r="I80" s="134" t="s">
        <v>174</v>
      </c>
      <c r="J80" s="135" t="s">
        <v>175</v>
      </c>
      <c r="K80" s="136">
        <f>SUM(K81)</f>
        <v>80000</v>
      </c>
      <c r="L80" s="136">
        <f t="shared" ref="L80:M80" si="33">SUM(L81)</f>
        <v>80000</v>
      </c>
      <c r="M80" s="136">
        <f t="shared" si="33"/>
        <v>80000</v>
      </c>
      <c r="N80" s="137">
        <f>AVERAGE(L80/K80)*100</f>
        <v>100</v>
      </c>
      <c r="O80" s="138">
        <f>AVERAGE(M80/L80)*100</f>
        <v>100</v>
      </c>
      <c r="P80" s="130"/>
    </row>
    <row r="81" spans="1:16" s="62" customFormat="1" x14ac:dyDescent="0.2">
      <c r="A81" s="139"/>
      <c r="B81" s="139"/>
      <c r="C81" s="139"/>
      <c r="D81" s="139"/>
      <c r="E81" s="139"/>
      <c r="F81" s="139" t="s">
        <v>141</v>
      </c>
      <c r="G81" s="139" t="s">
        <v>141</v>
      </c>
      <c r="H81" s="140"/>
      <c r="I81" s="141">
        <v>42</v>
      </c>
      <c r="J81" s="145" t="s">
        <v>95</v>
      </c>
      <c r="K81" s="215">
        <f>SUM(K82:K83)</f>
        <v>80000</v>
      </c>
      <c r="L81" s="215">
        <v>80000</v>
      </c>
      <c r="M81" s="215">
        <v>80000</v>
      </c>
      <c r="N81" s="143">
        <f>AVERAGE(L81/K81)*100</f>
        <v>100</v>
      </c>
      <c r="O81" s="144">
        <f>AVERAGE(M81/L81)*100</f>
        <v>100</v>
      </c>
      <c r="P81" s="130"/>
    </row>
    <row r="82" spans="1:16" s="62" customFormat="1" x14ac:dyDescent="0.2">
      <c r="A82" s="139">
        <v>1</v>
      </c>
      <c r="B82" s="139"/>
      <c r="C82" s="139"/>
      <c r="D82" s="139"/>
      <c r="E82" s="139"/>
      <c r="F82" s="139"/>
      <c r="G82" s="139"/>
      <c r="H82" s="140"/>
      <c r="I82" s="141">
        <v>422</v>
      </c>
      <c r="J82" s="145" t="s">
        <v>176</v>
      </c>
      <c r="K82" s="215">
        <v>60000</v>
      </c>
      <c r="L82" s="215"/>
      <c r="M82" s="215"/>
      <c r="N82" s="159"/>
      <c r="O82" s="147"/>
      <c r="P82" s="130"/>
    </row>
    <row r="83" spans="1:16" s="62" customFormat="1" x14ac:dyDescent="0.2">
      <c r="A83" s="139">
        <v>1</v>
      </c>
      <c r="B83" s="139"/>
      <c r="C83" s="139"/>
      <c r="D83" s="139"/>
      <c r="E83" s="139"/>
      <c r="F83" s="139"/>
      <c r="G83" s="139"/>
      <c r="H83" s="140"/>
      <c r="I83" s="141">
        <v>426</v>
      </c>
      <c r="J83" s="145" t="s">
        <v>177</v>
      </c>
      <c r="K83" s="215">
        <v>20000</v>
      </c>
      <c r="L83" s="215"/>
      <c r="M83" s="215"/>
      <c r="N83" s="159"/>
      <c r="O83" s="147"/>
      <c r="P83" s="130"/>
    </row>
    <row r="84" spans="1:16" s="62" customFormat="1" x14ac:dyDescent="0.2">
      <c r="A84" s="149"/>
      <c r="B84" s="149"/>
      <c r="C84" s="149"/>
      <c r="D84" s="149"/>
      <c r="E84" s="149"/>
      <c r="F84" s="149"/>
      <c r="G84" s="149"/>
      <c r="H84" s="150"/>
      <c r="I84" s="198" t="s">
        <v>178</v>
      </c>
      <c r="J84" s="151"/>
      <c r="K84" s="151">
        <f>SUM(K85+K171)</f>
        <v>20670000</v>
      </c>
      <c r="L84" s="151">
        <f t="shared" ref="L84:M84" si="34">SUM(L85+L171)</f>
        <v>14405000</v>
      </c>
      <c r="M84" s="151">
        <f t="shared" si="34"/>
        <v>11225000</v>
      </c>
      <c r="N84" s="199">
        <f t="shared" ref="N84:O91" si="35">AVERAGE(L84/K84)*100</f>
        <v>69.690372520561198</v>
      </c>
      <c r="O84" s="200">
        <f t="shared" si="35"/>
        <v>77.924331829225963</v>
      </c>
      <c r="P84" s="130"/>
    </row>
    <row r="85" spans="1:16" s="62" customFormat="1" x14ac:dyDescent="0.2">
      <c r="A85" s="149"/>
      <c r="B85" s="149"/>
      <c r="C85" s="149"/>
      <c r="D85" s="149"/>
      <c r="E85" s="149"/>
      <c r="F85" s="149"/>
      <c r="G85" s="149"/>
      <c r="H85" s="150"/>
      <c r="I85" s="198" t="s">
        <v>179</v>
      </c>
      <c r="J85" s="151"/>
      <c r="K85" s="151">
        <f>SUM(K89+K120+K133+K152)</f>
        <v>5335000</v>
      </c>
      <c r="L85" s="151">
        <f t="shared" ref="L85:M85" si="36">SUM(L89+L120+L133+L152)</f>
        <v>4675000</v>
      </c>
      <c r="M85" s="151">
        <f t="shared" si="36"/>
        <v>4625000</v>
      </c>
      <c r="N85" s="199">
        <f t="shared" si="35"/>
        <v>87.628865979381445</v>
      </c>
      <c r="O85" s="200">
        <f t="shared" si="35"/>
        <v>98.930481283422452</v>
      </c>
      <c r="P85" s="130"/>
    </row>
    <row r="86" spans="1:16" s="62" customFormat="1" x14ac:dyDescent="0.2">
      <c r="A86" s="201"/>
      <c r="B86" s="201"/>
      <c r="C86" s="201"/>
      <c r="D86" s="201"/>
      <c r="E86" s="201"/>
      <c r="F86" s="201"/>
      <c r="G86" s="201"/>
      <c r="H86" s="150" t="s">
        <v>131</v>
      </c>
      <c r="I86" s="198" t="s">
        <v>132</v>
      </c>
      <c r="J86" s="202"/>
      <c r="K86" s="203">
        <f>SUM(K153+K159+K162+K165+K168)</f>
        <v>520000</v>
      </c>
      <c r="L86" s="203">
        <f t="shared" ref="L86:M86" si="37">SUM(L153+L159+L162+L165+L168)</f>
        <v>470000</v>
      </c>
      <c r="M86" s="203">
        <f t="shared" si="37"/>
        <v>470000</v>
      </c>
      <c r="N86" s="199">
        <f t="shared" si="35"/>
        <v>90.384615384615387</v>
      </c>
      <c r="O86" s="200">
        <f t="shared" si="35"/>
        <v>100</v>
      </c>
      <c r="P86" s="130"/>
    </row>
    <row r="87" spans="1:16" s="62" customFormat="1" x14ac:dyDescent="0.2">
      <c r="A87" s="149"/>
      <c r="B87" s="149"/>
      <c r="C87" s="149"/>
      <c r="D87" s="149"/>
      <c r="E87" s="149"/>
      <c r="F87" s="149"/>
      <c r="G87" s="149"/>
      <c r="H87" s="150" t="s">
        <v>180</v>
      </c>
      <c r="I87" s="198" t="s">
        <v>181</v>
      </c>
      <c r="J87" s="151"/>
      <c r="K87" s="151">
        <f>SUM(K108+K111+K134+K137+K140+K143+K146+K149)</f>
        <v>740000</v>
      </c>
      <c r="L87" s="151">
        <f t="shared" ref="L87:M87" si="38">SUM(L108+L111+L134+L137+L140+L143+L146+L149)</f>
        <v>520000</v>
      </c>
      <c r="M87" s="151">
        <f t="shared" si="38"/>
        <v>520000</v>
      </c>
      <c r="N87" s="199">
        <f t="shared" si="35"/>
        <v>70.270270270270274</v>
      </c>
      <c r="O87" s="200">
        <f>AVERAGE(M87/L87)*100</f>
        <v>100</v>
      </c>
      <c r="P87" s="130"/>
    </row>
    <row r="88" spans="1:16" s="62" customFormat="1" x14ac:dyDescent="0.2">
      <c r="A88" s="149"/>
      <c r="B88" s="149"/>
      <c r="C88" s="149"/>
      <c r="D88" s="149"/>
      <c r="E88" s="149"/>
      <c r="F88" s="149"/>
      <c r="G88" s="149"/>
      <c r="H88" s="150" t="s">
        <v>182</v>
      </c>
      <c r="I88" s="198" t="s">
        <v>183</v>
      </c>
      <c r="J88" s="202"/>
      <c r="K88" s="151">
        <f>SUM(K90+K93+K96+K99+K102+K105+K114+K117+K121+K124+K127+K130)</f>
        <v>4075000</v>
      </c>
      <c r="L88" s="151">
        <f t="shared" ref="L88:M88" si="39">SUM(L90+L93+L96+L99+L102+L105+L114+L117+L121+L124+L127+L130)</f>
        <v>3685000</v>
      </c>
      <c r="M88" s="151">
        <f t="shared" si="39"/>
        <v>3635000</v>
      </c>
      <c r="N88" s="199">
        <f t="shared" si="35"/>
        <v>90.429447852760731</v>
      </c>
      <c r="O88" s="200">
        <f t="shared" si="35"/>
        <v>98.643147896879242</v>
      </c>
      <c r="P88" s="130"/>
    </row>
    <row r="89" spans="1:16" s="62" customFormat="1" x14ac:dyDescent="0.2">
      <c r="A89" s="193">
        <v>1</v>
      </c>
      <c r="B89" s="193"/>
      <c r="C89" s="193">
        <v>3</v>
      </c>
      <c r="D89" s="193">
        <v>4</v>
      </c>
      <c r="E89" s="193"/>
      <c r="F89" s="193"/>
      <c r="G89" s="193" t="s">
        <v>135</v>
      </c>
      <c r="H89" s="194"/>
      <c r="I89" s="195" t="s">
        <v>184</v>
      </c>
      <c r="J89" s="196" t="s">
        <v>185</v>
      </c>
      <c r="K89" s="197">
        <f>SUM(K90+K93+K96+K99+K102+K105+K108+K111+K114+K117)</f>
        <v>4260000</v>
      </c>
      <c r="L89" s="197">
        <f t="shared" ref="L89:M89" si="40">SUM(L90+L93+L96+L99+L102+L105+L108+L111+L114+L117)</f>
        <v>3645000</v>
      </c>
      <c r="M89" s="197">
        <f t="shared" si="40"/>
        <v>3595000</v>
      </c>
      <c r="N89" s="191">
        <f t="shared" si="35"/>
        <v>85.563380281690144</v>
      </c>
      <c r="O89" s="192">
        <f t="shared" si="35"/>
        <v>98.628257887517151</v>
      </c>
      <c r="P89" s="130"/>
    </row>
    <row r="90" spans="1:16" s="62" customFormat="1" x14ac:dyDescent="0.2">
      <c r="A90" s="133">
        <v>1</v>
      </c>
      <c r="B90" s="133"/>
      <c r="C90" s="133">
        <v>3</v>
      </c>
      <c r="D90" s="133"/>
      <c r="E90" s="133"/>
      <c r="F90" s="133" t="s">
        <v>135</v>
      </c>
      <c r="G90" s="133" t="s">
        <v>135</v>
      </c>
      <c r="H90" s="134" t="s">
        <v>186</v>
      </c>
      <c r="I90" s="134" t="s">
        <v>187</v>
      </c>
      <c r="J90" s="135" t="s">
        <v>188</v>
      </c>
      <c r="K90" s="136">
        <f>SUM(K91)</f>
        <v>750000</v>
      </c>
      <c r="L90" s="136">
        <f t="shared" ref="L90:M90" si="41">SUM(L91)</f>
        <v>750000</v>
      </c>
      <c r="M90" s="136">
        <f t="shared" si="41"/>
        <v>700000</v>
      </c>
      <c r="N90" s="137">
        <f t="shared" si="35"/>
        <v>100</v>
      </c>
      <c r="O90" s="138">
        <f t="shared" si="35"/>
        <v>93.333333333333329</v>
      </c>
      <c r="P90" s="130"/>
    </row>
    <row r="91" spans="1:16" s="62" customFormat="1" x14ac:dyDescent="0.2">
      <c r="A91" s="139"/>
      <c r="B91" s="139"/>
      <c r="C91" s="139"/>
      <c r="D91" s="139"/>
      <c r="E91" s="139"/>
      <c r="F91" s="139" t="s">
        <v>141</v>
      </c>
      <c r="G91" s="139" t="s">
        <v>141</v>
      </c>
      <c r="H91" s="140"/>
      <c r="I91" s="141">
        <v>32</v>
      </c>
      <c r="J91" s="145" t="s">
        <v>72</v>
      </c>
      <c r="K91" s="215">
        <f>SUM(K92)</f>
        <v>750000</v>
      </c>
      <c r="L91" s="215">
        <v>750000</v>
      </c>
      <c r="M91" s="215">
        <v>700000</v>
      </c>
      <c r="N91" s="143">
        <f t="shared" si="35"/>
        <v>100</v>
      </c>
      <c r="O91" s="144">
        <f t="shared" si="35"/>
        <v>93.333333333333329</v>
      </c>
      <c r="P91" s="130"/>
    </row>
    <row r="92" spans="1:16" s="62" customFormat="1" x14ac:dyDescent="0.2">
      <c r="A92" s="139">
        <v>1</v>
      </c>
      <c r="B92" s="139"/>
      <c r="C92" s="139">
        <v>3</v>
      </c>
      <c r="D92" s="139"/>
      <c r="E92" s="139"/>
      <c r="F92" s="139" t="s">
        <v>141</v>
      </c>
      <c r="G92" s="139" t="s">
        <v>141</v>
      </c>
      <c r="H92" s="140"/>
      <c r="I92" s="141">
        <v>323</v>
      </c>
      <c r="J92" s="145" t="s">
        <v>75</v>
      </c>
      <c r="K92" s="215">
        <v>750000</v>
      </c>
      <c r="L92" s="215"/>
      <c r="M92" s="215"/>
      <c r="N92" s="159"/>
      <c r="O92" s="147"/>
      <c r="P92" s="130"/>
    </row>
    <row r="93" spans="1:16" s="62" customFormat="1" x14ac:dyDescent="0.2">
      <c r="A93" s="133">
        <v>1</v>
      </c>
      <c r="B93" s="133"/>
      <c r="C93" s="133"/>
      <c r="D93" s="133"/>
      <c r="E93" s="133"/>
      <c r="F93" s="133" t="s">
        <v>135</v>
      </c>
      <c r="G93" s="133" t="s">
        <v>135</v>
      </c>
      <c r="H93" s="134" t="s">
        <v>189</v>
      </c>
      <c r="I93" s="134" t="s">
        <v>190</v>
      </c>
      <c r="J93" s="135" t="s">
        <v>191</v>
      </c>
      <c r="K93" s="136">
        <f>SUM(K94)</f>
        <v>230000</v>
      </c>
      <c r="L93" s="136">
        <f t="shared" ref="L93:M93" si="42">SUM(L94)</f>
        <v>230000</v>
      </c>
      <c r="M93" s="136">
        <f t="shared" si="42"/>
        <v>230000</v>
      </c>
      <c r="N93" s="137">
        <f>AVERAGE(L93/K93)*100</f>
        <v>100</v>
      </c>
      <c r="O93" s="138">
        <f>AVERAGE(M93/L93)*100</f>
        <v>100</v>
      </c>
      <c r="P93" s="130"/>
    </row>
    <row r="94" spans="1:16" s="62" customFormat="1" x14ac:dyDescent="0.2">
      <c r="A94" s="139"/>
      <c r="B94" s="139"/>
      <c r="C94" s="139"/>
      <c r="D94" s="139"/>
      <c r="E94" s="139"/>
      <c r="F94" s="139" t="s">
        <v>141</v>
      </c>
      <c r="G94" s="139" t="s">
        <v>141</v>
      </c>
      <c r="H94" s="140"/>
      <c r="I94" s="141">
        <v>32</v>
      </c>
      <c r="J94" s="145" t="s">
        <v>72</v>
      </c>
      <c r="K94" s="215">
        <f>SUM(K95)</f>
        <v>230000</v>
      </c>
      <c r="L94" s="215">
        <v>230000</v>
      </c>
      <c r="M94" s="215">
        <v>230000</v>
      </c>
      <c r="N94" s="143">
        <f>AVERAGE(L94/K94)*100</f>
        <v>100</v>
      </c>
      <c r="O94" s="144">
        <f>AVERAGE(M94/L94)*100</f>
        <v>100</v>
      </c>
      <c r="P94" s="130"/>
    </row>
    <row r="95" spans="1:16" s="62" customFormat="1" x14ac:dyDescent="0.2">
      <c r="A95" s="139">
        <v>1</v>
      </c>
      <c r="B95" s="139"/>
      <c r="C95" s="139"/>
      <c r="D95" s="139"/>
      <c r="E95" s="139"/>
      <c r="F95" s="139" t="s">
        <v>141</v>
      </c>
      <c r="G95" s="139" t="s">
        <v>141</v>
      </c>
      <c r="H95" s="140"/>
      <c r="I95" s="141">
        <v>323</v>
      </c>
      <c r="J95" s="145" t="s">
        <v>75</v>
      </c>
      <c r="K95" s="215">
        <v>230000</v>
      </c>
      <c r="L95" s="215"/>
      <c r="M95" s="215"/>
      <c r="N95" s="159"/>
      <c r="O95" s="147"/>
      <c r="P95" s="130"/>
    </row>
    <row r="96" spans="1:16" s="58" customFormat="1" x14ac:dyDescent="0.2">
      <c r="A96" s="133">
        <v>1</v>
      </c>
      <c r="B96" s="133"/>
      <c r="C96" s="133">
        <v>3</v>
      </c>
      <c r="D96" s="133"/>
      <c r="E96" s="133"/>
      <c r="F96" s="133" t="s">
        <v>135</v>
      </c>
      <c r="G96" s="133" t="s">
        <v>135</v>
      </c>
      <c r="H96" s="134" t="s">
        <v>189</v>
      </c>
      <c r="I96" s="134" t="s">
        <v>192</v>
      </c>
      <c r="J96" s="135" t="s">
        <v>193</v>
      </c>
      <c r="K96" s="136">
        <f>SUM(K97)</f>
        <v>1000000</v>
      </c>
      <c r="L96" s="136">
        <f t="shared" ref="L96:M96" si="43">SUM(L97)</f>
        <v>1000000</v>
      </c>
      <c r="M96" s="136">
        <f t="shared" si="43"/>
        <v>1000000</v>
      </c>
      <c r="N96" s="137">
        <f>AVERAGE(L96/K96)*100</f>
        <v>100</v>
      </c>
      <c r="O96" s="138">
        <f>AVERAGE(M96/L96)*100</f>
        <v>100</v>
      </c>
      <c r="P96" s="129"/>
    </row>
    <row r="97" spans="1:16" s="58" customFormat="1" x14ac:dyDescent="0.2">
      <c r="A97" s="139"/>
      <c r="B97" s="139"/>
      <c r="C97" s="139"/>
      <c r="D97" s="139"/>
      <c r="E97" s="139"/>
      <c r="F97" s="139" t="s">
        <v>141</v>
      </c>
      <c r="G97" s="139" t="s">
        <v>141</v>
      </c>
      <c r="H97" s="140"/>
      <c r="I97" s="141">
        <v>32</v>
      </c>
      <c r="J97" s="145" t="s">
        <v>72</v>
      </c>
      <c r="K97" s="215">
        <f>SUM(K98)</f>
        <v>1000000</v>
      </c>
      <c r="L97" s="215">
        <v>1000000</v>
      </c>
      <c r="M97" s="215">
        <v>1000000</v>
      </c>
      <c r="N97" s="143">
        <f>AVERAGE(L97/K97)*100</f>
        <v>100</v>
      </c>
      <c r="O97" s="144">
        <f>AVERAGE(M97/L97)*100</f>
        <v>100</v>
      </c>
      <c r="P97" s="129"/>
    </row>
    <row r="98" spans="1:16" s="58" customFormat="1" x14ac:dyDescent="0.2">
      <c r="A98" s="139">
        <v>1</v>
      </c>
      <c r="B98" s="139"/>
      <c r="C98" s="139">
        <v>3</v>
      </c>
      <c r="D98" s="139"/>
      <c r="E98" s="139"/>
      <c r="F98" s="139" t="s">
        <v>141</v>
      </c>
      <c r="G98" s="139" t="s">
        <v>141</v>
      </c>
      <c r="H98" s="140"/>
      <c r="I98" s="141">
        <v>322</v>
      </c>
      <c r="J98" s="145" t="s">
        <v>194</v>
      </c>
      <c r="K98" s="215">
        <v>1000000</v>
      </c>
      <c r="L98" s="215"/>
      <c r="M98" s="215"/>
      <c r="N98" s="159"/>
      <c r="O98" s="147"/>
      <c r="P98" s="129"/>
    </row>
    <row r="99" spans="1:16" s="58" customFormat="1" x14ac:dyDescent="0.2">
      <c r="A99" s="133">
        <v>1</v>
      </c>
      <c r="B99" s="133"/>
      <c r="C99" s="133"/>
      <c r="D99" s="133"/>
      <c r="E99" s="133"/>
      <c r="F99" s="133" t="s">
        <v>135</v>
      </c>
      <c r="G99" s="133" t="s">
        <v>135</v>
      </c>
      <c r="H99" s="134" t="s">
        <v>186</v>
      </c>
      <c r="I99" s="134" t="s">
        <v>195</v>
      </c>
      <c r="J99" s="135" t="s">
        <v>196</v>
      </c>
      <c r="K99" s="136">
        <f>SUM(K100)</f>
        <v>80000</v>
      </c>
      <c r="L99" s="136">
        <f t="shared" ref="L99:M99" si="44">SUM(L100)</f>
        <v>80000</v>
      </c>
      <c r="M99" s="136">
        <f t="shared" si="44"/>
        <v>80000</v>
      </c>
      <c r="N99" s="137">
        <f>AVERAGE(L99/K99)*100</f>
        <v>100</v>
      </c>
      <c r="O99" s="138">
        <f>AVERAGE(M99/L99)*100</f>
        <v>100</v>
      </c>
      <c r="P99" s="129"/>
    </row>
    <row r="100" spans="1:16" s="58" customFormat="1" x14ac:dyDescent="0.2">
      <c r="A100" s="139"/>
      <c r="B100" s="139"/>
      <c r="C100" s="139"/>
      <c r="D100" s="139"/>
      <c r="E100" s="139"/>
      <c r="F100" s="139" t="s">
        <v>141</v>
      </c>
      <c r="G100" s="139" t="s">
        <v>141</v>
      </c>
      <c r="H100" s="140"/>
      <c r="I100" s="141">
        <v>42</v>
      </c>
      <c r="J100" s="145" t="s">
        <v>95</v>
      </c>
      <c r="K100" s="215">
        <f>SUM(K101)</f>
        <v>80000</v>
      </c>
      <c r="L100" s="215">
        <v>80000</v>
      </c>
      <c r="M100" s="215">
        <v>80000</v>
      </c>
      <c r="N100" s="143">
        <f>AVERAGE(L100/K100)*100</f>
        <v>100</v>
      </c>
      <c r="O100" s="144">
        <f>AVERAGE(M100/L100)*100</f>
        <v>100</v>
      </c>
      <c r="P100" s="129"/>
    </row>
    <row r="101" spans="1:16" s="58" customFormat="1" x14ac:dyDescent="0.2">
      <c r="A101" s="139">
        <v>1</v>
      </c>
      <c r="B101" s="139"/>
      <c r="C101" s="139"/>
      <c r="D101" s="139"/>
      <c r="E101" s="139"/>
      <c r="F101" s="139" t="s">
        <v>141</v>
      </c>
      <c r="G101" s="139" t="s">
        <v>141</v>
      </c>
      <c r="H101" s="140"/>
      <c r="I101" s="141">
        <v>422</v>
      </c>
      <c r="J101" s="145" t="s">
        <v>176</v>
      </c>
      <c r="K101" s="215">
        <v>80000</v>
      </c>
      <c r="L101" s="215"/>
      <c r="M101" s="215"/>
      <c r="N101" s="159"/>
      <c r="O101" s="147"/>
      <c r="P101" s="129"/>
    </row>
    <row r="102" spans="1:16" s="58" customFormat="1" x14ac:dyDescent="0.2">
      <c r="A102" s="133">
        <v>1</v>
      </c>
      <c r="B102" s="133"/>
      <c r="C102" s="133">
        <v>3</v>
      </c>
      <c r="D102" s="133"/>
      <c r="E102" s="133"/>
      <c r="F102" s="133"/>
      <c r="G102" s="133" t="s">
        <v>135</v>
      </c>
      <c r="H102" s="134" t="s">
        <v>186</v>
      </c>
      <c r="I102" s="134" t="s">
        <v>197</v>
      </c>
      <c r="J102" s="135" t="s">
        <v>198</v>
      </c>
      <c r="K102" s="136">
        <f>SUM(K103)</f>
        <v>1350000</v>
      </c>
      <c r="L102" s="136">
        <f t="shared" ref="L102:M102" si="45">SUM(L103)</f>
        <v>1000000</v>
      </c>
      <c r="M102" s="136">
        <f t="shared" si="45"/>
        <v>1000000</v>
      </c>
      <c r="N102" s="137">
        <f>AVERAGE(L102/K102)*100</f>
        <v>74.074074074074076</v>
      </c>
      <c r="O102" s="138">
        <f>AVERAGE(M102/L102)*100</f>
        <v>100</v>
      </c>
      <c r="P102" s="129"/>
    </row>
    <row r="103" spans="1:16" s="62" customFormat="1" x14ac:dyDescent="0.2">
      <c r="A103" s="139"/>
      <c r="B103" s="139"/>
      <c r="C103" s="139"/>
      <c r="D103" s="139"/>
      <c r="E103" s="139"/>
      <c r="F103" s="139" t="s">
        <v>141</v>
      </c>
      <c r="G103" s="139" t="s">
        <v>141</v>
      </c>
      <c r="H103" s="140"/>
      <c r="I103" s="141">
        <v>32</v>
      </c>
      <c r="J103" s="145" t="s">
        <v>72</v>
      </c>
      <c r="K103" s="215">
        <f>SUM(K104)</f>
        <v>1350000</v>
      </c>
      <c r="L103" s="215">
        <v>1000000</v>
      </c>
      <c r="M103" s="215">
        <v>1000000</v>
      </c>
      <c r="N103" s="143">
        <f>AVERAGE(L103/K103)*100</f>
        <v>74.074074074074076</v>
      </c>
      <c r="O103" s="144">
        <f>AVERAGE(M103/L103)*100</f>
        <v>100</v>
      </c>
      <c r="P103" s="130"/>
    </row>
    <row r="104" spans="1:16" s="62" customFormat="1" x14ac:dyDescent="0.2">
      <c r="A104" s="139">
        <v>1</v>
      </c>
      <c r="B104" s="139"/>
      <c r="C104" s="139">
        <v>3</v>
      </c>
      <c r="D104" s="139"/>
      <c r="E104" s="139"/>
      <c r="F104" s="139"/>
      <c r="G104" s="139" t="s">
        <v>141</v>
      </c>
      <c r="H104" s="140"/>
      <c r="I104" s="141">
        <v>323</v>
      </c>
      <c r="J104" s="145" t="s">
        <v>75</v>
      </c>
      <c r="K104" s="215">
        <v>1350000</v>
      </c>
      <c r="L104" s="215"/>
      <c r="M104" s="215"/>
      <c r="N104" s="159"/>
      <c r="O104" s="147"/>
      <c r="P104" s="130"/>
    </row>
    <row r="105" spans="1:16" s="62" customFormat="1" x14ac:dyDescent="0.2">
      <c r="A105" s="133"/>
      <c r="B105" s="133"/>
      <c r="C105" s="133"/>
      <c r="D105" s="133">
        <v>4</v>
      </c>
      <c r="E105" s="133"/>
      <c r="F105" s="133" t="s">
        <v>135</v>
      </c>
      <c r="G105" s="133" t="s">
        <v>135</v>
      </c>
      <c r="H105" s="134" t="s">
        <v>186</v>
      </c>
      <c r="I105" s="134" t="s">
        <v>199</v>
      </c>
      <c r="J105" s="135" t="s">
        <v>200</v>
      </c>
      <c r="K105" s="136">
        <f>SUM(K106)</f>
        <v>500000</v>
      </c>
      <c r="L105" s="136">
        <f t="shared" ref="L105:M105" si="46">SUM(L106)</f>
        <v>500000</v>
      </c>
      <c r="M105" s="136">
        <f t="shared" si="46"/>
        <v>500000</v>
      </c>
      <c r="N105" s="137">
        <f>AVERAGE(L105/K105)*100</f>
        <v>100</v>
      </c>
      <c r="O105" s="138">
        <f>AVERAGE(M105/L105)*100</f>
        <v>100</v>
      </c>
      <c r="P105" s="130"/>
    </row>
    <row r="106" spans="1:16" s="62" customFormat="1" x14ac:dyDescent="0.2">
      <c r="A106" s="139"/>
      <c r="B106" s="139"/>
      <c r="C106" s="139"/>
      <c r="D106" s="139"/>
      <c r="E106" s="139"/>
      <c r="F106" s="139" t="s">
        <v>141</v>
      </c>
      <c r="G106" s="139" t="s">
        <v>141</v>
      </c>
      <c r="H106" s="140"/>
      <c r="I106" s="141">
        <v>32</v>
      </c>
      <c r="J106" s="145" t="s">
        <v>72</v>
      </c>
      <c r="K106" s="215">
        <f>SUM(K107)</f>
        <v>500000</v>
      </c>
      <c r="L106" s="215">
        <v>500000</v>
      </c>
      <c r="M106" s="215">
        <v>500000</v>
      </c>
      <c r="N106" s="143">
        <f>AVERAGE(L106/K106)*100</f>
        <v>100</v>
      </c>
      <c r="O106" s="144">
        <f>AVERAGE(M106/L106)*100</f>
        <v>100</v>
      </c>
      <c r="P106" s="130"/>
    </row>
    <row r="107" spans="1:16" s="62" customFormat="1" x14ac:dyDescent="0.2">
      <c r="A107" s="139"/>
      <c r="B107" s="139"/>
      <c r="C107" s="139"/>
      <c r="D107" s="139">
        <v>4</v>
      </c>
      <c r="E107" s="139"/>
      <c r="F107" s="139" t="s">
        <v>141</v>
      </c>
      <c r="G107" s="139" t="s">
        <v>141</v>
      </c>
      <c r="H107" s="140"/>
      <c r="I107" s="141">
        <v>323</v>
      </c>
      <c r="J107" s="145" t="s">
        <v>75</v>
      </c>
      <c r="K107" s="215">
        <v>500000</v>
      </c>
      <c r="L107" s="215"/>
      <c r="M107" s="215"/>
      <c r="N107" s="159"/>
      <c r="O107" s="147"/>
      <c r="P107" s="130"/>
    </row>
    <row r="108" spans="1:16" s="62" customFormat="1" x14ac:dyDescent="0.2">
      <c r="A108" s="133">
        <v>1</v>
      </c>
      <c r="B108" s="133"/>
      <c r="C108" s="133"/>
      <c r="D108" s="133"/>
      <c r="E108" s="133"/>
      <c r="F108" s="133" t="s">
        <v>135</v>
      </c>
      <c r="G108" s="133" t="s">
        <v>135</v>
      </c>
      <c r="H108" s="134" t="s">
        <v>201</v>
      </c>
      <c r="I108" s="134" t="s">
        <v>202</v>
      </c>
      <c r="J108" s="135" t="s">
        <v>203</v>
      </c>
      <c r="K108" s="136">
        <f>SUM(K109)</f>
        <v>20000</v>
      </c>
      <c r="L108" s="136">
        <f t="shared" ref="L108:M108" si="47">SUM(L109)</f>
        <v>20000</v>
      </c>
      <c r="M108" s="136">
        <f t="shared" si="47"/>
        <v>20000</v>
      </c>
      <c r="N108" s="137">
        <f>AVERAGE(L108/K108)*100</f>
        <v>100</v>
      </c>
      <c r="O108" s="138">
        <f>AVERAGE(M108/L108)*100</f>
        <v>100</v>
      </c>
      <c r="P108" s="130"/>
    </row>
    <row r="109" spans="1:16" s="62" customFormat="1" x14ac:dyDescent="0.2">
      <c r="A109" s="139"/>
      <c r="B109" s="139"/>
      <c r="C109" s="139"/>
      <c r="D109" s="139"/>
      <c r="E109" s="139"/>
      <c r="F109" s="139" t="s">
        <v>141</v>
      </c>
      <c r="G109" s="139" t="s">
        <v>141</v>
      </c>
      <c r="H109" s="140"/>
      <c r="I109" s="141">
        <v>32</v>
      </c>
      <c r="J109" s="145" t="s">
        <v>72</v>
      </c>
      <c r="K109" s="215">
        <f>SUM(K110)</f>
        <v>20000</v>
      </c>
      <c r="L109" s="215">
        <v>20000</v>
      </c>
      <c r="M109" s="215">
        <v>20000</v>
      </c>
      <c r="N109" s="143">
        <f>AVERAGE(L109/K109)*100</f>
        <v>100</v>
      </c>
      <c r="O109" s="144">
        <f>AVERAGE(M109/L109)*100</f>
        <v>100</v>
      </c>
      <c r="P109" s="130"/>
    </row>
    <row r="110" spans="1:16" s="62" customFormat="1" x14ac:dyDescent="0.2">
      <c r="A110" s="139">
        <v>1</v>
      </c>
      <c r="B110" s="139"/>
      <c r="C110" s="139"/>
      <c r="D110" s="139"/>
      <c r="E110" s="139"/>
      <c r="F110" s="139" t="s">
        <v>141</v>
      </c>
      <c r="G110" s="139" t="s">
        <v>141</v>
      </c>
      <c r="H110" s="140"/>
      <c r="I110" s="141">
        <v>323</v>
      </c>
      <c r="J110" s="145" t="s">
        <v>75</v>
      </c>
      <c r="K110" s="215">
        <v>20000</v>
      </c>
      <c r="L110" s="215"/>
      <c r="M110" s="215"/>
      <c r="N110" s="159"/>
      <c r="O110" s="147"/>
      <c r="P110" s="130"/>
    </row>
    <row r="111" spans="1:16" s="62" customFormat="1" x14ac:dyDescent="0.2">
      <c r="A111" s="133">
        <v>1</v>
      </c>
      <c r="B111" s="133"/>
      <c r="C111" s="133"/>
      <c r="D111" s="133"/>
      <c r="E111" s="133"/>
      <c r="F111" s="133" t="s">
        <v>135</v>
      </c>
      <c r="G111" s="133" t="s">
        <v>135</v>
      </c>
      <c r="H111" s="134" t="s">
        <v>204</v>
      </c>
      <c r="I111" s="134" t="s">
        <v>205</v>
      </c>
      <c r="J111" s="135" t="s">
        <v>206</v>
      </c>
      <c r="K111" s="136">
        <f>SUM(K112)</f>
        <v>275000</v>
      </c>
      <c r="L111" s="136">
        <f t="shared" ref="L111:M111" si="48">SUM(L112)</f>
        <v>50000</v>
      </c>
      <c r="M111" s="136">
        <f t="shared" si="48"/>
        <v>50000</v>
      </c>
      <c r="N111" s="137">
        <f>AVERAGE(L111/K111)*100</f>
        <v>18.181818181818183</v>
      </c>
      <c r="O111" s="138">
        <f>AVERAGE(M111/L111)*100</f>
        <v>100</v>
      </c>
      <c r="P111" s="130"/>
    </row>
    <row r="112" spans="1:16" s="62" customFormat="1" x14ac:dyDescent="0.2">
      <c r="A112" s="139"/>
      <c r="B112" s="139"/>
      <c r="C112" s="139"/>
      <c r="D112" s="139"/>
      <c r="E112" s="139"/>
      <c r="F112" s="139" t="s">
        <v>141</v>
      </c>
      <c r="G112" s="139" t="s">
        <v>141</v>
      </c>
      <c r="H112" s="140"/>
      <c r="I112" s="141">
        <v>32</v>
      </c>
      <c r="J112" s="145" t="s">
        <v>72</v>
      </c>
      <c r="K112" s="215">
        <f>SUM(K113)</f>
        <v>275000</v>
      </c>
      <c r="L112" s="215">
        <v>50000</v>
      </c>
      <c r="M112" s="215">
        <v>50000</v>
      </c>
      <c r="N112" s="143">
        <f>AVERAGE(L112/K112)*100</f>
        <v>18.181818181818183</v>
      </c>
      <c r="O112" s="144">
        <f>AVERAGE(M112/L112)*100</f>
        <v>100</v>
      </c>
      <c r="P112" s="130"/>
    </row>
    <row r="113" spans="1:16" s="62" customFormat="1" x14ac:dyDescent="0.2">
      <c r="A113" s="139">
        <v>1</v>
      </c>
      <c r="B113" s="139"/>
      <c r="C113" s="139"/>
      <c r="D113" s="139"/>
      <c r="E113" s="139"/>
      <c r="F113" s="139" t="s">
        <v>141</v>
      </c>
      <c r="G113" s="139" t="s">
        <v>141</v>
      </c>
      <c r="H113" s="140"/>
      <c r="I113" s="141">
        <v>323</v>
      </c>
      <c r="J113" s="145" t="s">
        <v>75</v>
      </c>
      <c r="K113" s="215">
        <v>275000</v>
      </c>
      <c r="L113" s="215"/>
      <c r="M113" s="215"/>
      <c r="N113" s="159"/>
      <c r="O113" s="147"/>
      <c r="P113" s="130"/>
    </row>
    <row r="114" spans="1:16" s="62" customFormat="1" x14ac:dyDescent="0.2">
      <c r="A114" s="133">
        <v>1</v>
      </c>
      <c r="B114" s="133"/>
      <c r="C114" s="133">
        <v>3</v>
      </c>
      <c r="D114" s="133"/>
      <c r="E114" s="133"/>
      <c r="F114" s="133" t="s">
        <v>135</v>
      </c>
      <c r="G114" s="133" t="s">
        <v>135</v>
      </c>
      <c r="H114" s="134" t="s">
        <v>186</v>
      </c>
      <c r="I114" s="134" t="s">
        <v>207</v>
      </c>
      <c r="J114" s="135" t="s">
        <v>208</v>
      </c>
      <c r="K114" s="136">
        <f>SUM(K115)</f>
        <v>50000</v>
      </c>
      <c r="L114" s="136">
        <f t="shared" ref="L114:M114" si="49">SUM(L115)</f>
        <v>10000</v>
      </c>
      <c r="M114" s="136">
        <f t="shared" si="49"/>
        <v>10000</v>
      </c>
      <c r="N114" s="137">
        <f>AVERAGE(L114/K114)*100</f>
        <v>20</v>
      </c>
      <c r="O114" s="138">
        <f>AVERAGE(M114/L114)*100</f>
        <v>100</v>
      </c>
      <c r="P114" s="130"/>
    </row>
    <row r="115" spans="1:16" s="62" customFormat="1" x14ac:dyDescent="0.2">
      <c r="A115" s="139"/>
      <c r="B115" s="139"/>
      <c r="C115" s="139"/>
      <c r="D115" s="139"/>
      <c r="E115" s="139"/>
      <c r="F115" s="139" t="s">
        <v>141</v>
      </c>
      <c r="G115" s="139" t="s">
        <v>141</v>
      </c>
      <c r="H115" s="140"/>
      <c r="I115" s="141">
        <v>32</v>
      </c>
      <c r="J115" s="145" t="s">
        <v>72</v>
      </c>
      <c r="K115" s="215">
        <f>SUM(K116)</f>
        <v>50000</v>
      </c>
      <c r="L115" s="215">
        <v>10000</v>
      </c>
      <c r="M115" s="215">
        <v>10000</v>
      </c>
      <c r="N115" s="143">
        <f>AVERAGE(L115/K115)*100</f>
        <v>20</v>
      </c>
      <c r="O115" s="144">
        <f>AVERAGE(M115/L115)*100</f>
        <v>100</v>
      </c>
      <c r="P115" s="130"/>
    </row>
    <row r="116" spans="1:16" s="62" customFormat="1" x14ac:dyDescent="0.2">
      <c r="A116" s="139">
        <v>1</v>
      </c>
      <c r="B116" s="139"/>
      <c r="C116" s="139">
        <v>3</v>
      </c>
      <c r="D116" s="139"/>
      <c r="E116" s="139"/>
      <c r="F116" s="139" t="s">
        <v>141</v>
      </c>
      <c r="G116" s="139" t="s">
        <v>141</v>
      </c>
      <c r="H116" s="140"/>
      <c r="I116" s="141">
        <v>323</v>
      </c>
      <c r="J116" s="145" t="s">
        <v>75</v>
      </c>
      <c r="K116" s="215">
        <v>50000</v>
      </c>
      <c r="L116" s="215"/>
      <c r="M116" s="215"/>
      <c r="N116" s="159"/>
      <c r="O116" s="147"/>
      <c r="P116" s="130"/>
    </row>
    <row r="117" spans="1:16" s="62" customFormat="1" x14ac:dyDescent="0.2">
      <c r="A117" s="133">
        <v>1</v>
      </c>
      <c r="B117" s="133"/>
      <c r="C117" s="133"/>
      <c r="D117" s="133"/>
      <c r="E117" s="133"/>
      <c r="F117" s="133" t="s">
        <v>135</v>
      </c>
      <c r="G117" s="133" t="s">
        <v>135</v>
      </c>
      <c r="H117" s="134" t="s">
        <v>186</v>
      </c>
      <c r="I117" s="134" t="s">
        <v>209</v>
      </c>
      <c r="J117" s="135" t="s">
        <v>210</v>
      </c>
      <c r="K117" s="136">
        <f>SUM(K118)</f>
        <v>5000</v>
      </c>
      <c r="L117" s="136">
        <f t="shared" ref="L117:M117" si="50">SUM(L118)</f>
        <v>5000</v>
      </c>
      <c r="M117" s="136">
        <f t="shared" si="50"/>
        <v>5000</v>
      </c>
      <c r="N117" s="137">
        <f>AVERAGE(L117/K117)*100</f>
        <v>100</v>
      </c>
      <c r="O117" s="138">
        <f>AVERAGE(M117/L117)*100</f>
        <v>100</v>
      </c>
      <c r="P117" s="130"/>
    </row>
    <row r="118" spans="1:16" s="62" customFormat="1" x14ac:dyDescent="0.2">
      <c r="A118" s="139"/>
      <c r="B118" s="139"/>
      <c r="C118" s="139"/>
      <c r="D118" s="139"/>
      <c r="E118" s="139"/>
      <c r="F118" s="139"/>
      <c r="G118" s="139"/>
      <c r="H118" s="140"/>
      <c r="I118" s="141">
        <v>32</v>
      </c>
      <c r="J118" s="145" t="s">
        <v>72</v>
      </c>
      <c r="K118" s="215">
        <f>SUM(K119)</f>
        <v>5000</v>
      </c>
      <c r="L118" s="215">
        <v>5000</v>
      </c>
      <c r="M118" s="215">
        <v>5000</v>
      </c>
      <c r="N118" s="143">
        <f>AVERAGE(L118/K118)*100</f>
        <v>100</v>
      </c>
      <c r="O118" s="144">
        <f>AVERAGE(M118/L118)*100</f>
        <v>100</v>
      </c>
      <c r="P118" s="130"/>
    </row>
    <row r="119" spans="1:16" s="62" customFormat="1" x14ac:dyDescent="0.2">
      <c r="A119" s="139">
        <v>1</v>
      </c>
      <c r="B119" s="139"/>
      <c r="C119" s="139"/>
      <c r="D119" s="139"/>
      <c r="E119" s="139"/>
      <c r="F119" s="139"/>
      <c r="G119" s="139"/>
      <c r="H119" s="140"/>
      <c r="I119" s="141">
        <v>323</v>
      </c>
      <c r="J119" s="145" t="s">
        <v>75</v>
      </c>
      <c r="K119" s="215">
        <v>5000</v>
      </c>
      <c r="L119" s="142"/>
      <c r="M119" s="142"/>
      <c r="N119" s="159"/>
      <c r="O119" s="147"/>
      <c r="P119" s="130"/>
    </row>
    <row r="120" spans="1:16" s="62" customFormat="1" x14ac:dyDescent="0.2">
      <c r="A120" s="193">
        <v>1</v>
      </c>
      <c r="B120" s="193"/>
      <c r="C120" s="193"/>
      <c r="D120" s="193"/>
      <c r="E120" s="193"/>
      <c r="F120" s="193" t="s">
        <v>135</v>
      </c>
      <c r="G120" s="193" t="s">
        <v>135</v>
      </c>
      <c r="H120" s="194"/>
      <c r="I120" s="195" t="s">
        <v>211</v>
      </c>
      <c r="J120" s="196" t="s">
        <v>212</v>
      </c>
      <c r="K120" s="197">
        <f>SUM(K121+K124+K127+K130)</f>
        <v>110000</v>
      </c>
      <c r="L120" s="197">
        <f t="shared" ref="L120:M120" si="51">SUM(L121+L124+L127+L130)</f>
        <v>110000</v>
      </c>
      <c r="M120" s="197">
        <f t="shared" si="51"/>
        <v>110000</v>
      </c>
      <c r="N120" s="191">
        <f t="shared" ref="N120:O122" si="52">AVERAGE(L120/K120)*100</f>
        <v>100</v>
      </c>
      <c r="O120" s="192">
        <f t="shared" si="52"/>
        <v>100</v>
      </c>
      <c r="P120" s="130"/>
    </row>
    <row r="121" spans="1:16" s="58" customFormat="1" x14ac:dyDescent="0.2">
      <c r="A121" s="133">
        <v>1</v>
      </c>
      <c r="B121" s="133"/>
      <c r="C121" s="133"/>
      <c r="D121" s="133"/>
      <c r="E121" s="133"/>
      <c r="F121" s="133" t="s">
        <v>135</v>
      </c>
      <c r="G121" s="133" t="s">
        <v>135</v>
      </c>
      <c r="H121" s="134" t="s">
        <v>186</v>
      </c>
      <c r="I121" s="134" t="s">
        <v>213</v>
      </c>
      <c r="J121" s="135" t="s">
        <v>214</v>
      </c>
      <c r="K121" s="136">
        <f>SUM(K122)</f>
        <v>5000</v>
      </c>
      <c r="L121" s="136">
        <f t="shared" ref="L121:M121" si="53">SUM(L122)</f>
        <v>5000</v>
      </c>
      <c r="M121" s="136">
        <f t="shared" si="53"/>
        <v>5000</v>
      </c>
      <c r="N121" s="137">
        <f t="shared" si="52"/>
        <v>100</v>
      </c>
      <c r="O121" s="138">
        <f t="shared" si="52"/>
        <v>100</v>
      </c>
      <c r="P121" s="129"/>
    </row>
    <row r="122" spans="1:16" s="62" customFormat="1" x14ac:dyDescent="0.2">
      <c r="A122" s="139"/>
      <c r="B122" s="139"/>
      <c r="C122" s="139"/>
      <c r="D122" s="139"/>
      <c r="E122" s="139"/>
      <c r="F122" s="139" t="s">
        <v>141</v>
      </c>
      <c r="G122" s="139" t="s">
        <v>141</v>
      </c>
      <c r="H122" s="140"/>
      <c r="I122" s="141">
        <v>32</v>
      </c>
      <c r="J122" s="145" t="s">
        <v>72</v>
      </c>
      <c r="K122" s="215">
        <f>SUM(K123)</f>
        <v>5000</v>
      </c>
      <c r="L122" s="215">
        <v>5000</v>
      </c>
      <c r="M122" s="215">
        <v>5000</v>
      </c>
      <c r="N122" s="143">
        <f t="shared" si="52"/>
        <v>100</v>
      </c>
      <c r="O122" s="144">
        <f t="shared" si="52"/>
        <v>100</v>
      </c>
      <c r="P122" s="130"/>
    </row>
    <row r="123" spans="1:16" s="62" customFormat="1" x14ac:dyDescent="0.2">
      <c r="A123" s="139">
        <v>1</v>
      </c>
      <c r="B123" s="139"/>
      <c r="C123" s="139"/>
      <c r="D123" s="139"/>
      <c r="E123" s="139"/>
      <c r="F123" s="139" t="s">
        <v>141</v>
      </c>
      <c r="G123" s="139" t="s">
        <v>141</v>
      </c>
      <c r="H123" s="140"/>
      <c r="I123" s="141">
        <v>329</v>
      </c>
      <c r="J123" s="145" t="s">
        <v>158</v>
      </c>
      <c r="K123" s="215">
        <v>5000</v>
      </c>
      <c r="L123" s="215"/>
      <c r="M123" s="215"/>
      <c r="N123" s="159"/>
      <c r="O123" s="147"/>
      <c r="P123" s="130"/>
    </row>
    <row r="124" spans="1:16" s="62" customFormat="1" x14ac:dyDescent="0.2">
      <c r="A124" s="133">
        <v>1</v>
      </c>
      <c r="B124" s="133"/>
      <c r="C124" s="133"/>
      <c r="D124" s="133"/>
      <c r="E124" s="133"/>
      <c r="F124" s="133" t="s">
        <v>135</v>
      </c>
      <c r="G124" s="133" t="s">
        <v>135</v>
      </c>
      <c r="H124" s="134" t="s">
        <v>186</v>
      </c>
      <c r="I124" s="134" t="s">
        <v>215</v>
      </c>
      <c r="J124" s="135" t="s">
        <v>216</v>
      </c>
      <c r="K124" s="136">
        <f>SUM(K125)</f>
        <v>20000</v>
      </c>
      <c r="L124" s="136">
        <f t="shared" ref="L124:M124" si="54">SUM(L125)</f>
        <v>20000</v>
      </c>
      <c r="M124" s="136">
        <f t="shared" si="54"/>
        <v>20000</v>
      </c>
      <c r="N124" s="137">
        <f>AVERAGE(L124/K124)*100</f>
        <v>100</v>
      </c>
      <c r="O124" s="138">
        <f>AVERAGE(M124/L124)*100</f>
        <v>100</v>
      </c>
      <c r="P124" s="130"/>
    </row>
    <row r="125" spans="1:16" s="62" customFormat="1" x14ac:dyDescent="0.2">
      <c r="A125" s="139"/>
      <c r="B125" s="139"/>
      <c r="C125" s="139"/>
      <c r="D125" s="139"/>
      <c r="E125" s="139"/>
      <c r="F125" s="139" t="s">
        <v>141</v>
      </c>
      <c r="G125" s="139" t="s">
        <v>141</v>
      </c>
      <c r="H125" s="140"/>
      <c r="I125" s="141">
        <v>32</v>
      </c>
      <c r="J125" s="145" t="s">
        <v>72</v>
      </c>
      <c r="K125" s="142">
        <f>SUM(K126)</f>
        <v>20000</v>
      </c>
      <c r="L125" s="215">
        <v>20000</v>
      </c>
      <c r="M125" s="215">
        <v>20000</v>
      </c>
      <c r="N125" s="143">
        <f>AVERAGE(L125/K125)*100</f>
        <v>100</v>
      </c>
      <c r="O125" s="144">
        <f>AVERAGE(M125/L125)*100</f>
        <v>100</v>
      </c>
      <c r="P125" s="130"/>
    </row>
    <row r="126" spans="1:16" s="62" customFormat="1" x14ac:dyDescent="0.2">
      <c r="A126" s="139">
        <v>1</v>
      </c>
      <c r="B126" s="139"/>
      <c r="C126" s="139"/>
      <c r="D126" s="139"/>
      <c r="E126" s="139"/>
      <c r="F126" s="139" t="s">
        <v>141</v>
      </c>
      <c r="G126" s="139" t="s">
        <v>141</v>
      </c>
      <c r="H126" s="140"/>
      <c r="I126" s="141">
        <v>323</v>
      </c>
      <c r="J126" s="145" t="s">
        <v>75</v>
      </c>
      <c r="K126" s="215">
        <v>20000</v>
      </c>
      <c r="L126" s="142"/>
      <c r="M126" s="142"/>
      <c r="N126" s="159"/>
      <c r="O126" s="147"/>
      <c r="P126" s="130"/>
    </row>
    <row r="127" spans="1:16" s="58" customFormat="1" x14ac:dyDescent="0.2">
      <c r="A127" s="133">
        <v>1</v>
      </c>
      <c r="B127" s="133"/>
      <c r="C127" s="133"/>
      <c r="D127" s="133"/>
      <c r="E127" s="133"/>
      <c r="F127" s="133" t="s">
        <v>135</v>
      </c>
      <c r="G127" s="133" t="s">
        <v>135</v>
      </c>
      <c r="H127" s="134" t="s">
        <v>186</v>
      </c>
      <c r="I127" s="134" t="s">
        <v>217</v>
      </c>
      <c r="J127" s="135" t="s">
        <v>218</v>
      </c>
      <c r="K127" s="136">
        <f>SUM(K128)</f>
        <v>80000</v>
      </c>
      <c r="L127" s="136">
        <f t="shared" ref="L127:M127" si="55">SUM(L128)</f>
        <v>80000</v>
      </c>
      <c r="M127" s="136">
        <f t="shared" si="55"/>
        <v>80000</v>
      </c>
      <c r="N127" s="137">
        <f>AVERAGE(L127/K127)*100</f>
        <v>100</v>
      </c>
      <c r="O127" s="138">
        <f>AVERAGE(M127/L127)*100</f>
        <v>100</v>
      </c>
      <c r="P127" s="129"/>
    </row>
    <row r="128" spans="1:16" s="62" customFormat="1" x14ac:dyDescent="0.2">
      <c r="A128" s="139"/>
      <c r="B128" s="139"/>
      <c r="C128" s="139"/>
      <c r="D128" s="139"/>
      <c r="E128" s="139"/>
      <c r="F128" s="139" t="s">
        <v>141</v>
      </c>
      <c r="G128" s="139" t="s">
        <v>141</v>
      </c>
      <c r="H128" s="140"/>
      <c r="I128" s="141">
        <v>32</v>
      </c>
      <c r="J128" s="145" t="s">
        <v>72</v>
      </c>
      <c r="K128" s="142">
        <f>SUM(K129)</f>
        <v>80000</v>
      </c>
      <c r="L128" s="215">
        <v>80000</v>
      </c>
      <c r="M128" s="215">
        <v>80000</v>
      </c>
      <c r="N128" s="143">
        <f>AVERAGE(L128/K128)*100</f>
        <v>100</v>
      </c>
      <c r="O128" s="144">
        <f>AVERAGE(M128/L128)*100</f>
        <v>100</v>
      </c>
      <c r="P128" s="130"/>
    </row>
    <row r="129" spans="1:16" s="62" customFormat="1" x14ac:dyDescent="0.2">
      <c r="A129" s="139">
        <v>1</v>
      </c>
      <c r="B129" s="139"/>
      <c r="C129" s="139"/>
      <c r="D129" s="139"/>
      <c r="E129" s="139"/>
      <c r="F129" s="139" t="s">
        <v>141</v>
      </c>
      <c r="G129" s="139" t="s">
        <v>141</v>
      </c>
      <c r="H129" s="140"/>
      <c r="I129" s="141">
        <v>323</v>
      </c>
      <c r="J129" s="145" t="s">
        <v>75</v>
      </c>
      <c r="K129" s="215">
        <v>80000</v>
      </c>
      <c r="L129" s="142"/>
      <c r="M129" s="142"/>
      <c r="N129" s="159"/>
      <c r="O129" s="147"/>
      <c r="P129" s="130"/>
    </row>
    <row r="130" spans="1:16" s="58" customFormat="1" x14ac:dyDescent="0.2">
      <c r="A130" s="133">
        <v>1</v>
      </c>
      <c r="B130" s="133"/>
      <c r="C130" s="133"/>
      <c r="D130" s="133"/>
      <c r="E130" s="133"/>
      <c r="F130" s="133" t="s">
        <v>135</v>
      </c>
      <c r="G130" s="133" t="s">
        <v>135</v>
      </c>
      <c r="H130" s="134" t="s">
        <v>186</v>
      </c>
      <c r="I130" s="134" t="s">
        <v>219</v>
      </c>
      <c r="J130" s="135" t="s">
        <v>220</v>
      </c>
      <c r="K130" s="136">
        <f>SUM(K131)</f>
        <v>5000</v>
      </c>
      <c r="L130" s="136">
        <f t="shared" ref="L130:M130" si="56">SUM(L131)</f>
        <v>5000</v>
      </c>
      <c r="M130" s="136">
        <f t="shared" si="56"/>
        <v>5000</v>
      </c>
      <c r="N130" s="137">
        <f>AVERAGE(L130/K130)*100</f>
        <v>100</v>
      </c>
      <c r="O130" s="138">
        <f>AVERAGE(M130/L130)*100</f>
        <v>100</v>
      </c>
      <c r="P130" s="129"/>
    </row>
    <row r="131" spans="1:16" s="58" customFormat="1" x14ac:dyDescent="0.2">
      <c r="A131" s="139"/>
      <c r="B131" s="139"/>
      <c r="C131" s="139"/>
      <c r="D131" s="139"/>
      <c r="E131" s="139"/>
      <c r="F131" s="139" t="s">
        <v>141</v>
      </c>
      <c r="G131" s="139" t="s">
        <v>141</v>
      </c>
      <c r="H131" s="140"/>
      <c r="I131" s="141">
        <v>32</v>
      </c>
      <c r="J131" s="145" t="s">
        <v>72</v>
      </c>
      <c r="K131" s="215">
        <f>SUM(K132)</f>
        <v>5000</v>
      </c>
      <c r="L131" s="215">
        <v>5000</v>
      </c>
      <c r="M131" s="215">
        <v>5000</v>
      </c>
      <c r="N131" s="143">
        <f>AVERAGE(L131/K131)*100</f>
        <v>100</v>
      </c>
      <c r="O131" s="144">
        <f>AVERAGE(M131/L131)*100</f>
        <v>100</v>
      </c>
      <c r="P131" s="129"/>
    </row>
    <row r="132" spans="1:16" s="58" customFormat="1" x14ac:dyDescent="0.2">
      <c r="A132" s="139">
        <v>1</v>
      </c>
      <c r="B132" s="139"/>
      <c r="C132" s="139"/>
      <c r="D132" s="139"/>
      <c r="E132" s="139"/>
      <c r="F132" s="139" t="s">
        <v>141</v>
      </c>
      <c r="G132" s="139" t="s">
        <v>141</v>
      </c>
      <c r="H132" s="140"/>
      <c r="I132" s="141">
        <v>323</v>
      </c>
      <c r="J132" s="145" t="s">
        <v>75</v>
      </c>
      <c r="K132" s="215">
        <v>5000</v>
      </c>
      <c r="L132" s="215"/>
      <c r="M132" s="215"/>
      <c r="N132" s="159"/>
      <c r="O132" s="147"/>
      <c r="P132" s="129"/>
    </row>
    <row r="133" spans="1:16" s="62" customFormat="1" x14ac:dyDescent="0.2">
      <c r="A133" s="193">
        <v>1</v>
      </c>
      <c r="B133" s="193"/>
      <c r="C133" s="193"/>
      <c r="D133" s="193"/>
      <c r="E133" s="193"/>
      <c r="F133" s="193"/>
      <c r="G133" s="193"/>
      <c r="H133" s="194"/>
      <c r="I133" s="195" t="s">
        <v>221</v>
      </c>
      <c r="J133" s="196" t="s">
        <v>222</v>
      </c>
      <c r="K133" s="197">
        <f>SUM(K134+K137+K140+K143+K146+K149)</f>
        <v>445000</v>
      </c>
      <c r="L133" s="197">
        <f t="shared" ref="L133:M133" si="57">SUM(L134+L137+L140+L143+L146+L149)</f>
        <v>450000</v>
      </c>
      <c r="M133" s="197">
        <f t="shared" si="57"/>
        <v>450000</v>
      </c>
      <c r="N133" s="191">
        <f t="shared" ref="N133:O135" si="58">AVERAGE(L133/K133)*100</f>
        <v>101.12359550561798</v>
      </c>
      <c r="O133" s="192">
        <f t="shared" si="58"/>
        <v>100</v>
      </c>
      <c r="P133" s="130"/>
    </row>
    <row r="134" spans="1:16" s="62" customFormat="1" ht="12.75" customHeight="1" x14ac:dyDescent="0.2">
      <c r="A134" s="133">
        <v>1</v>
      </c>
      <c r="B134" s="133"/>
      <c r="C134" s="133"/>
      <c r="D134" s="133"/>
      <c r="E134" s="133"/>
      <c r="F134" s="133"/>
      <c r="G134" s="133"/>
      <c r="H134" s="134" t="s">
        <v>223</v>
      </c>
      <c r="I134" s="134" t="s">
        <v>224</v>
      </c>
      <c r="J134" s="135" t="s">
        <v>225</v>
      </c>
      <c r="K134" s="136">
        <f>SUM(K135)</f>
        <v>15000</v>
      </c>
      <c r="L134" s="136">
        <f t="shared" ref="L134:M134" si="59">SUM(L135)</f>
        <v>15000</v>
      </c>
      <c r="M134" s="136">
        <f t="shared" si="59"/>
        <v>15000</v>
      </c>
      <c r="N134" s="137">
        <f t="shared" si="58"/>
        <v>100</v>
      </c>
      <c r="O134" s="138">
        <f t="shared" si="58"/>
        <v>100</v>
      </c>
      <c r="P134" s="130"/>
    </row>
    <row r="135" spans="1:16" s="58" customFormat="1" x14ac:dyDescent="0.2">
      <c r="A135" s="139"/>
      <c r="B135" s="139"/>
      <c r="C135" s="139"/>
      <c r="D135" s="139"/>
      <c r="E135" s="139"/>
      <c r="F135" s="139"/>
      <c r="G135" s="139"/>
      <c r="H135" s="140"/>
      <c r="I135" s="141">
        <v>32</v>
      </c>
      <c r="J135" s="145" t="s">
        <v>72</v>
      </c>
      <c r="K135" s="215">
        <f>SUM(K136)</f>
        <v>15000</v>
      </c>
      <c r="L135" s="215">
        <v>15000</v>
      </c>
      <c r="M135" s="215">
        <v>15000</v>
      </c>
      <c r="N135" s="143">
        <f t="shared" si="58"/>
        <v>100</v>
      </c>
      <c r="O135" s="144">
        <f t="shared" si="58"/>
        <v>100</v>
      </c>
      <c r="P135" s="129"/>
    </row>
    <row r="136" spans="1:16" s="62" customFormat="1" x14ac:dyDescent="0.2">
      <c r="A136" s="139">
        <v>1</v>
      </c>
      <c r="B136" s="139"/>
      <c r="C136" s="139"/>
      <c r="D136" s="139"/>
      <c r="E136" s="139"/>
      <c r="F136" s="139"/>
      <c r="G136" s="139"/>
      <c r="H136" s="140"/>
      <c r="I136" s="141">
        <v>323</v>
      </c>
      <c r="J136" s="145" t="s">
        <v>75</v>
      </c>
      <c r="K136" s="215">
        <v>15000</v>
      </c>
      <c r="L136" s="215"/>
      <c r="M136" s="215"/>
      <c r="N136" s="159"/>
      <c r="O136" s="147"/>
      <c r="P136" s="130"/>
    </row>
    <row r="137" spans="1:16" s="62" customFormat="1" x14ac:dyDescent="0.2">
      <c r="A137" s="133">
        <v>1</v>
      </c>
      <c r="B137" s="133"/>
      <c r="C137" s="133"/>
      <c r="D137" s="133"/>
      <c r="E137" s="133"/>
      <c r="F137" s="133"/>
      <c r="G137" s="133"/>
      <c r="H137" s="134" t="s">
        <v>204</v>
      </c>
      <c r="I137" s="134" t="s">
        <v>228</v>
      </c>
      <c r="J137" s="135" t="s">
        <v>229</v>
      </c>
      <c r="K137" s="136">
        <f>SUM(K138)</f>
        <v>105000</v>
      </c>
      <c r="L137" s="136">
        <f t="shared" ref="L137:M137" si="60">SUM(L138)</f>
        <v>105000</v>
      </c>
      <c r="M137" s="136">
        <f t="shared" si="60"/>
        <v>105000</v>
      </c>
      <c r="N137" s="137">
        <f>AVERAGE(L137/K137)*100</f>
        <v>100</v>
      </c>
      <c r="O137" s="138">
        <f>AVERAGE(M137/L137)*100</f>
        <v>100</v>
      </c>
      <c r="P137" s="130"/>
    </row>
    <row r="138" spans="1:16" s="62" customFormat="1" x14ac:dyDescent="0.2">
      <c r="A138" s="139"/>
      <c r="B138" s="139"/>
      <c r="C138" s="139"/>
      <c r="D138" s="139"/>
      <c r="E138" s="139"/>
      <c r="F138" s="139"/>
      <c r="G138" s="139"/>
      <c r="H138" s="140"/>
      <c r="I138" s="141">
        <v>32</v>
      </c>
      <c r="J138" s="145" t="s">
        <v>72</v>
      </c>
      <c r="K138" s="215">
        <f>SUM(K139)</f>
        <v>105000</v>
      </c>
      <c r="L138" s="215">
        <v>105000</v>
      </c>
      <c r="M138" s="215">
        <v>105000</v>
      </c>
      <c r="N138" s="143">
        <f>AVERAGE(L138/K138)*100</f>
        <v>100</v>
      </c>
      <c r="O138" s="144">
        <f>AVERAGE(M138/L138)*100</f>
        <v>100</v>
      </c>
      <c r="P138" s="130"/>
    </row>
    <row r="139" spans="1:16" s="62" customFormat="1" x14ac:dyDescent="0.2">
      <c r="A139" s="139">
        <v>1</v>
      </c>
      <c r="B139" s="139"/>
      <c r="C139" s="139"/>
      <c r="D139" s="139"/>
      <c r="E139" s="139"/>
      <c r="F139" s="139"/>
      <c r="G139" s="139"/>
      <c r="H139" s="140"/>
      <c r="I139" s="141">
        <v>329</v>
      </c>
      <c r="J139" s="145" t="s">
        <v>158</v>
      </c>
      <c r="K139" s="215">
        <v>105000</v>
      </c>
      <c r="L139" s="215"/>
      <c r="M139" s="215"/>
      <c r="N139" s="159"/>
      <c r="O139" s="147"/>
      <c r="P139" s="130"/>
    </row>
    <row r="140" spans="1:16" s="62" customFormat="1" ht="12.75" customHeight="1" x14ac:dyDescent="0.2">
      <c r="A140" s="133">
        <v>1</v>
      </c>
      <c r="B140" s="133"/>
      <c r="C140" s="133"/>
      <c r="D140" s="133"/>
      <c r="E140" s="133"/>
      <c r="F140" s="133"/>
      <c r="G140" s="133"/>
      <c r="H140" s="134" t="s">
        <v>223</v>
      </c>
      <c r="I140" s="134" t="s">
        <v>506</v>
      </c>
      <c r="J140" s="135" t="s">
        <v>505</v>
      </c>
      <c r="K140" s="136">
        <f>SUM(K141)</f>
        <v>70000</v>
      </c>
      <c r="L140" s="136">
        <f t="shared" ref="L140:M140" si="61">SUM(L141)</f>
        <v>70000</v>
      </c>
      <c r="M140" s="136">
        <f t="shared" si="61"/>
        <v>70000</v>
      </c>
      <c r="N140" s="137">
        <f>AVERAGE(L140/K140)*100</f>
        <v>100</v>
      </c>
      <c r="O140" s="138">
        <f>AVERAGE(M140/L140)*100</f>
        <v>100</v>
      </c>
      <c r="P140" s="130"/>
    </row>
    <row r="141" spans="1:16" s="62" customFormat="1" x14ac:dyDescent="0.2">
      <c r="A141" s="139"/>
      <c r="B141" s="139"/>
      <c r="C141" s="139"/>
      <c r="D141" s="139"/>
      <c r="E141" s="139"/>
      <c r="F141" s="139"/>
      <c r="G141" s="139"/>
      <c r="H141" s="140"/>
      <c r="I141" s="141">
        <v>32</v>
      </c>
      <c r="J141" s="145" t="s">
        <v>72</v>
      </c>
      <c r="K141" s="215">
        <f>SUM(K142)</f>
        <v>70000</v>
      </c>
      <c r="L141" s="215">
        <v>70000</v>
      </c>
      <c r="M141" s="215">
        <v>70000</v>
      </c>
      <c r="N141" s="143">
        <f>AVERAGE(L141/K141)*100</f>
        <v>100</v>
      </c>
      <c r="O141" s="144">
        <f>AVERAGE(M141/L141)*100</f>
        <v>100</v>
      </c>
      <c r="P141" s="130"/>
    </row>
    <row r="142" spans="1:16" s="58" customFormat="1" x14ac:dyDescent="0.2">
      <c r="A142" s="139">
        <v>1</v>
      </c>
      <c r="B142" s="139"/>
      <c r="C142" s="139"/>
      <c r="D142" s="139"/>
      <c r="E142" s="139"/>
      <c r="F142" s="139"/>
      <c r="G142" s="139"/>
      <c r="H142" s="140"/>
      <c r="I142" s="141">
        <v>329</v>
      </c>
      <c r="J142" s="145" t="s">
        <v>158</v>
      </c>
      <c r="K142" s="215">
        <v>70000</v>
      </c>
      <c r="L142" s="215"/>
      <c r="M142" s="215"/>
      <c r="N142" s="159"/>
      <c r="O142" s="147"/>
      <c r="P142" s="129"/>
    </row>
    <row r="143" spans="1:16" s="62" customFormat="1" x14ac:dyDescent="0.2">
      <c r="A143" s="133">
        <v>1</v>
      </c>
      <c r="B143" s="133"/>
      <c r="C143" s="133"/>
      <c r="D143" s="133"/>
      <c r="E143" s="133"/>
      <c r="F143" s="133"/>
      <c r="G143" s="133"/>
      <c r="H143" s="134" t="s">
        <v>223</v>
      </c>
      <c r="I143" s="134" t="s">
        <v>595</v>
      </c>
      <c r="J143" s="135" t="s">
        <v>596</v>
      </c>
      <c r="K143" s="136">
        <f>SUM(K144)</f>
        <v>100000</v>
      </c>
      <c r="L143" s="136">
        <f>SUM(L144)</f>
        <v>100000</v>
      </c>
      <c r="M143" s="136">
        <f>SUM(M144)</f>
        <v>100000</v>
      </c>
      <c r="N143" s="137">
        <f>AVERAGE(L143/K143)*100</f>
        <v>100</v>
      </c>
      <c r="O143" s="138">
        <f>AVERAGE(M143/L143)*100</f>
        <v>100</v>
      </c>
      <c r="P143" s="130"/>
    </row>
    <row r="144" spans="1:16" s="62" customFormat="1" x14ac:dyDescent="0.2">
      <c r="A144" s="139"/>
      <c r="B144" s="139"/>
      <c r="C144" s="139"/>
      <c r="D144" s="139"/>
      <c r="E144" s="139"/>
      <c r="F144" s="139"/>
      <c r="G144" s="139"/>
      <c r="H144" s="140"/>
      <c r="I144" s="141">
        <v>32</v>
      </c>
      <c r="J144" s="145" t="s">
        <v>72</v>
      </c>
      <c r="K144" s="215">
        <f>SUM(K145)</f>
        <v>100000</v>
      </c>
      <c r="L144" s="215">
        <v>100000</v>
      </c>
      <c r="M144" s="215">
        <v>100000</v>
      </c>
      <c r="N144" s="143">
        <f>AVERAGE(L144/K144)*100</f>
        <v>100</v>
      </c>
      <c r="O144" s="144">
        <f>AVERAGE(M144/L144)*100</f>
        <v>100</v>
      </c>
      <c r="P144" s="130"/>
    </row>
    <row r="145" spans="1:17" s="62" customFormat="1" x14ac:dyDescent="0.2">
      <c r="A145" s="139">
        <v>1</v>
      </c>
      <c r="B145" s="139"/>
      <c r="C145" s="139"/>
      <c r="D145" s="139"/>
      <c r="E145" s="139"/>
      <c r="F145" s="139"/>
      <c r="G145" s="139"/>
      <c r="H145" s="140"/>
      <c r="I145" s="141">
        <v>323</v>
      </c>
      <c r="J145" s="145" t="s">
        <v>75</v>
      </c>
      <c r="K145" s="215">
        <v>100000</v>
      </c>
      <c r="L145" s="215"/>
      <c r="M145" s="215"/>
      <c r="N145" s="159"/>
      <c r="O145" s="147"/>
      <c r="P145" s="130"/>
    </row>
    <row r="146" spans="1:17" s="62" customFormat="1" ht="12.75" customHeight="1" x14ac:dyDescent="0.2">
      <c r="A146" s="133">
        <v>1</v>
      </c>
      <c r="B146" s="133"/>
      <c r="C146" s="133"/>
      <c r="D146" s="133"/>
      <c r="E146" s="133"/>
      <c r="F146" s="133"/>
      <c r="G146" s="133"/>
      <c r="H146" s="134" t="s">
        <v>223</v>
      </c>
      <c r="I146" s="134" t="s">
        <v>226</v>
      </c>
      <c r="J146" s="135" t="s">
        <v>227</v>
      </c>
      <c r="K146" s="136">
        <f>SUM(K147)</f>
        <v>20000</v>
      </c>
      <c r="L146" s="136">
        <f t="shared" ref="L146:M146" si="62">SUM(L147)</f>
        <v>10000</v>
      </c>
      <c r="M146" s="136">
        <f t="shared" si="62"/>
        <v>10000</v>
      </c>
      <c r="N146" s="137">
        <f>AVERAGE(L146/K146)*100</f>
        <v>50</v>
      </c>
      <c r="O146" s="138">
        <f>AVERAGE(M146/L146)*100</f>
        <v>100</v>
      </c>
      <c r="P146" s="130"/>
    </row>
    <row r="147" spans="1:17" s="58" customFormat="1" x14ac:dyDescent="0.2">
      <c r="A147" s="139"/>
      <c r="B147" s="139"/>
      <c r="C147" s="139"/>
      <c r="D147" s="139"/>
      <c r="E147" s="139"/>
      <c r="F147" s="139"/>
      <c r="G147" s="139"/>
      <c r="H147" s="140"/>
      <c r="I147" s="141">
        <v>42</v>
      </c>
      <c r="J147" s="145" t="s">
        <v>95</v>
      </c>
      <c r="K147" s="215">
        <f>SUM(K148)</f>
        <v>20000</v>
      </c>
      <c r="L147" s="215">
        <v>10000</v>
      </c>
      <c r="M147" s="215">
        <v>10000</v>
      </c>
      <c r="N147" s="143">
        <f>AVERAGE(L147/K147)*100</f>
        <v>50</v>
      </c>
      <c r="O147" s="144">
        <f>AVERAGE(M147/L147)*100</f>
        <v>100</v>
      </c>
      <c r="P147" s="129"/>
    </row>
    <row r="148" spans="1:17" s="62" customFormat="1" x14ac:dyDescent="0.2">
      <c r="A148" s="139">
        <v>1</v>
      </c>
      <c r="B148" s="139"/>
      <c r="C148" s="139"/>
      <c r="D148" s="139"/>
      <c r="E148" s="139"/>
      <c r="F148" s="139"/>
      <c r="G148" s="139"/>
      <c r="H148" s="140"/>
      <c r="I148" s="141">
        <v>422</v>
      </c>
      <c r="J148" s="145" t="s">
        <v>176</v>
      </c>
      <c r="K148" s="215">
        <v>20000</v>
      </c>
      <c r="L148" s="215"/>
      <c r="M148" s="215"/>
      <c r="N148" s="159"/>
      <c r="O148" s="147"/>
      <c r="P148" s="130"/>
    </row>
    <row r="149" spans="1:17" s="62" customFormat="1" x14ac:dyDescent="0.2">
      <c r="A149" s="133">
        <v>1</v>
      </c>
      <c r="B149" s="133"/>
      <c r="C149" s="133"/>
      <c r="D149" s="133"/>
      <c r="E149" s="133"/>
      <c r="F149" s="133"/>
      <c r="G149" s="133"/>
      <c r="H149" s="134" t="s">
        <v>223</v>
      </c>
      <c r="I149" s="134" t="s">
        <v>586</v>
      </c>
      <c r="J149" s="135" t="s">
        <v>591</v>
      </c>
      <c r="K149" s="136">
        <f>SUM(K150)</f>
        <v>135000</v>
      </c>
      <c r="L149" s="136">
        <f>SUM(L150)</f>
        <v>150000</v>
      </c>
      <c r="M149" s="136">
        <f>SUM(M150)</f>
        <v>150000</v>
      </c>
      <c r="N149" s="137">
        <f>AVERAGE(L149/K149)*100</f>
        <v>111.11111111111111</v>
      </c>
      <c r="O149" s="138">
        <f>AVERAGE(M149/L149)*100</f>
        <v>100</v>
      </c>
      <c r="P149" s="130"/>
    </row>
    <row r="150" spans="1:17" s="62" customFormat="1" x14ac:dyDescent="0.2">
      <c r="A150" s="139"/>
      <c r="B150" s="139"/>
      <c r="C150" s="139"/>
      <c r="D150" s="139"/>
      <c r="E150" s="139"/>
      <c r="F150" s="139"/>
      <c r="G150" s="139"/>
      <c r="H150" s="140"/>
      <c r="I150" s="141">
        <v>42</v>
      </c>
      <c r="J150" s="145" t="s">
        <v>95</v>
      </c>
      <c r="K150" s="215">
        <f>SUM(K151)</f>
        <v>135000</v>
      </c>
      <c r="L150" s="215">
        <v>150000</v>
      </c>
      <c r="M150" s="215">
        <v>150000</v>
      </c>
      <c r="N150" s="143">
        <f>AVERAGE(L150/K150)*100</f>
        <v>111.11111111111111</v>
      </c>
      <c r="O150" s="144">
        <f>AVERAGE(M150/L150)*100</f>
        <v>100</v>
      </c>
      <c r="P150" s="130"/>
    </row>
    <row r="151" spans="1:17" s="62" customFormat="1" x14ac:dyDescent="0.2">
      <c r="A151" s="139">
        <v>1</v>
      </c>
      <c r="B151" s="139"/>
      <c r="C151" s="139"/>
      <c r="D151" s="139"/>
      <c r="E151" s="139"/>
      <c r="F151" s="139"/>
      <c r="G151" s="139"/>
      <c r="H151" s="140"/>
      <c r="I151" s="141">
        <v>421</v>
      </c>
      <c r="J151" s="145" t="s">
        <v>250</v>
      </c>
      <c r="K151" s="215">
        <v>135000</v>
      </c>
      <c r="L151" s="215"/>
      <c r="M151" s="215"/>
      <c r="N151" s="159"/>
      <c r="O151" s="147"/>
      <c r="P151" s="130"/>
    </row>
    <row r="152" spans="1:17" s="62" customFormat="1" x14ac:dyDescent="0.2">
      <c r="A152" s="193">
        <v>1</v>
      </c>
      <c r="B152" s="193"/>
      <c r="C152" s="193"/>
      <c r="D152" s="193"/>
      <c r="E152" s="193"/>
      <c r="F152" s="193"/>
      <c r="G152" s="193"/>
      <c r="H152" s="194"/>
      <c r="I152" s="195" t="s">
        <v>230</v>
      </c>
      <c r="J152" s="196" t="s">
        <v>231</v>
      </c>
      <c r="K152" s="197">
        <f>SUM(K153+K159+K162+K165+K168)</f>
        <v>520000</v>
      </c>
      <c r="L152" s="197">
        <f>SUM(L153+L159+L162+L165+L168)</f>
        <v>470000</v>
      </c>
      <c r="M152" s="197">
        <f>SUM(M153+M159+M162+M165+M168)</f>
        <v>470000</v>
      </c>
      <c r="N152" s="191">
        <f t="shared" ref="N152:O154" si="63">AVERAGE(L152/K152)*100</f>
        <v>90.384615384615387</v>
      </c>
      <c r="O152" s="191">
        <f t="shared" si="63"/>
        <v>100</v>
      </c>
      <c r="P152" s="130"/>
    </row>
    <row r="153" spans="1:17" s="62" customFormat="1" x14ac:dyDescent="0.2">
      <c r="A153" s="133">
        <v>1</v>
      </c>
      <c r="B153" s="133"/>
      <c r="C153" s="133"/>
      <c r="D153" s="133"/>
      <c r="E153" s="133"/>
      <c r="F153" s="133"/>
      <c r="G153" s="133"/>
      <c r="H153" s="134" t="s">
        <v>153</v>
      </c>
      <c r="I153" s="134" t="s">
        <v>232</v>
      </c>
      <c r="J153" s="135" t="s">
        <v>233</v>
      </c>
      <c r="K153" s="136">
        <f>SUM(K154+K157)</f>
        <v>70000</v>
      </c>
      <c r="L153" s="136">
        <f>SUM(L154+L157)</f>
        <v>70000</v>
      </c>
      <c r="M153" s="136">
        <f t="shared" ref="M153" si="64">SUM(M154+M157)</f>
        <v>70000</v>
      </c>
      <c r="N153" s="137">
        <f t="shared" si="63"/>
        <v>100</v>
      </c>
      <c r="O153" s="138">
        <f t="shared" si="63"/>
        <v>100</v>
      </c>
      <c r="P153" s="130"/>
    </row>
    <row r="154" spans="1:17" s="58" customFormat="1" x14ac:dyDescent="0.2">
      <c r="A154" s="139"/>
      <c r="B154" s="139"/>
      <c r="C154" s="139"/>
      <c r="D154" s="139"/>
      <c r="E154" s="139"/>
      <c r="F154" s="139" t="s">
        <v>141</v>
      </c>
      <c r="G154" s="139" t="s">
        <v>141</v>
      </c>
      <c r="H154" s="140"/>
      <c r="I154" s="141">
        <v>32</v>
      </c>
      <c r="J154" s="145" t="s">
        <v>72</v>
      </c>
      <c r="K154" s="142">
        <f>SUM(K155:K156)</f>
        <v>20000</v>
      </c>
      <c r="L154" s="215">
        <v>20000</v>
      </c>
      <c r="M154" s="215">
        <v>20000</v>
      </c>
      <c r="N154" s="143">
        <f t="shared" si="63"/>
        <v>100</v>
      </c>
      <c r="O154" s="144">
        <f t="shared" si="63"/>
        <v>100</v>
      </c>
      <c r="P154" s="129"/>
    </row>
    <row r="155" spans="1:17" s="58" customFormat="1" x14ac:dyDescent="0.2">
      <c r="A155" s="139">
        <v>1</v>
      </c>
      <c r="B155" s="139"/>
      <c r="C155" s="139"/>
      <c r="D155" s="139"/>
      <c r="E155" s="139"/>
      <c r="F155" s="139" t="s">
        <v>141</v>
      </c>
      <c r="G155" s="139" t="s">
        <v>141</v>
      </c>
      <c r="H155" s="140"/>
      <c r="I155" s="141">
        <v>322</v>
      </c>
      <c r="J155" s="145" t="s">
        <v>194</v>
      </c>
      <c r="K155" s="215">
        <v>10000</v>
      </c>
      <c r="L155" s="142"/>
      <c r="M155" s="142"/>
      <c r="N155" s="159"/>
      <c r="O155" s="147"/>
      <c r="P155" s="129"/>
    </row>
    <row r="156" spans="1:17" s="58" customFormat="1" x14ac:dyDescent="0.2">
      <c r="A156" s="139">
        <v>1</v>
      </c>
      <c r="B156" s="139"/>
      <c r="C156" s="139"/>
      <c r="D156" s="139"/>
      <c r="E156" s="139"/>
      <c r="F156" s="139"/>
      <c r="G156" s="139"/>
      <c r="H156" s="140"/>
      <c r="I156" s="141">
        <v>323</v>
      </c>
      <c r="J156" s="145" t="s">
        <v>75</v>
      </c>
      <c r="K156" s="215">
        <v>10000</v>
      </c>
      <c r="L156" s="142"/>
      <c r="M156" s="142"/>
      <c r="N156" s="159"/>
      <c r="O156" s="147"/>
      <c r="P156" s="226"/>
      <c r="Q156" s="227"/>
    </row>
    <row r="157" spans="1:17" s="58" customFormat="1" x14ac:dyDescent="0.2">
      <c r="A157" s="139"/>
      <c r="B157" s="139"/>
      <c r="C157" s="139"/>
      <c r="D157" s="139"/>
      <c r="E157" s="139"/>
      <c r="F157" s="139"/>
      <c r="G157" s="139"/>
      <c r="H157" s="140"/>
      <c r="I157" s="141">
        <v>45</v>
      </c>
      <c r="J157" s="145" t="s">
        <v>100</v>
      </c>
      <c r="K157" s="215">
        <f>SUM(K158)</f>
        <v>50000</v>
      </c>
      <c r="L157" s="215">
        <v>50000</v>
      </c>
      <c r="M157" s="215">
        <v>50000</v>
      </c>
      <c r="N157" s="143">
        <f>AVERAGE(L157/K157)*100</f>
        <v>100</v>
      </c>
      <c r="O157" s="144">
        <f>AVERAGE(M157/L157)*100</f>
        <v>100</v>
      </c>
      <c r="P157" s="226"/>
      <c r="Q157" s="227"/>
    </row>
    <row r="158" spans="1:17" s="58" customFormat="1" x14ac:dyDescent="0.2">
      <c r="A158" s="139">
        <v>1</v>
      </c>
      <c r="B158" s="139"/>
      <c r="C158" s="139"/>
      <c r="D158" s="139"/>
      <c r="E158" s="139"/>
      <c r="F158" s="139"/>
      <c r="G158" s="139"/>
      <c r="H158" s="140"/>
      <c r="I158" s="141">
        <v>451</v>
      </c>
      <c r="J158" s="145" t="s">
        <v>101</v>
      </c>
      <c r="K158" s="215">
        <v>50000</v>
      </c>
      <c r="L158" s="142"/>
      <c r="M158" s="142"/>
      <c r="N158" s="159"/>
      <c r="O158" s="147"/>
      <c r="P158" s="226"/>
      <c r="Q158" s="227"/>
    </row>
    <row r="159" spans="1:17" s="62" customFormat="1" x14ac:dyDescent="0.2">
      <c r="A159" s="133">
        <v>1</v>
      </c>
      <c r="B159" s="133"/>
      <c r="C159" s="133"/>
      <c r="D159" s="133"/>
      <c r="E159" s="133"/>
      <c r="F159" s="133" t="s">
        <v>135</v>
      </c>
      <c r="G159" s="133" t="s">
        <v>135</v>
      </c>
      <c r="H159" s="134" t="s">
        <v>153</v>
      </c>
      <c r="I159" s="134" t="s">
        <v>234</v>
      </c>
      <c r="J159" s="135" t="s">
        <v>235</v>
      </c>
      <c r="K159" s="136">
        <f>SUM(K160)</f>
        <v>20000</v>
      </c>
      <c r="L159" s="136">
        <f t="shared" ref="L159:M159" si="65">SUM(L160)</f>
        <v>20000</v>
      </c>
      <c r="M159" s="136">
        <f t="shared" si="65"/>
        <v>20000</v>
      </c>
      <c r="N159" s="137">
        <f>AVERAGE(L159/K159)*100</f>
        <v>100</v>
      </c>
      <c r="O159" s="138">
        <f>AVERAGE(M159/L159)*100</f>
        <v>100</v>
      </c>
      <c r="P159" s="222"/>
      <c r="Q159" s="223"/>
    </row>
    <row r="160" spans="1:17" s="62" customFormat="1" x14ac:dyDescent="0.2">
      <c r="A160" s="139"/>
      <c r="B160" s="139"/>
      <c r="C160" s="139"/>
      <c r="D160" s="139"/>
      <c r="E160" s="139"/>
      <c r="F160" s="139" t="s">
        <v>141</v>
      </c>
      <c r="G160" s="139" t="s">
        <v>141</v>
      </c>
      <c r="H160" s="140"/>
      <c r="I160" s="141">
        <v>32</v>
      </c>
      <c r="J160" s="145" t="s">
        <v>72</v>
      </c>
      <c r="K160" s="142">
        <f>SUM(K161)</f>
        <v>20000</v>
      </c>
      <c r="L160" s="215">
        <v>20000</v>
      </c>
      <c r="M160" s="215">
        <v>20000</v>
      </c>
      <c r="N160" s="143">
        <f>AVERAGE(L160/K160)*100</f>
        <v>100</v>
      </c>
      <c r="O160" s="144">
        <f>AVERAGE(M160/L160)*100</f>
        <v>100</v>
      </c>
      <c r="P160" s="222"/>
      <c r="Q160" s="223"/>
    </row>
    <row r="161" spans="1:18" s="66" customFormat="1" x14ac:dyDescent="0.2">
      <c r="A161" s="161">
        <v>1</v>
      </c>
      <c r="B161" s="161"/>
      <c r="C161" s="161"/>
      <c r="D161" s="161"/>
      <c r="E161" s="161"/>
      <c r="F161" s="161" t="s">
        <v>141</v>
      </c>
      <c r="G161" s="161" t="s">
        <v>141</v>
      </c>
      <c r="H161" s="162"/>
      <c r="I161" s="141">
        <v>323</v>
      </c>
      <c r="J161" s="145" t="s">
        <v>75</v>
      </c>
      <c r="K161" s="215">
        <v>20000</v>
      </c>
      <c r="L161" s="142"/>
      <c r="M161" s="142"/>
      <c r="N161" s="159"/>
      <c r="O161" s="147"/>
      <c r="P161" s="228"/>
      <c r="Q161" s="229"/>
      <c r="R161" s="229"/>
    </row>
    <row r="162" spans="1:18" s="62" customFormat="1" x14ac:dyDescent="0.2">
      <c r="A162" s="133">
        <v>1</v>
      </c>
      <c r="B162" s="133"/>
      <c r="C162" s="133"/>
      <c r="D162" s="133"/>
      <c r="E162" s="133"/>
      <c r="F162" s="133" t="s">
        <v>135</v>
      </c>
      <c r="G162" s="133" t="s">
        <v>135</v>
      </c>
      <c r="H162" s="134" t="s">
        <v>153</v>
      </c>
      <c r="I162" s="134" t="s">
        <v>236</v>
      </c>
      <c r="J162" s="135" t="s">
        <v>237</v>
      </c>
      <c r="K162" s="136">
        <f>SUM(K163)</f>
        <v>100000</v>
      </c>
      <c r="L162" s="136">
        <f t="shared" ref="L162:M162" si="66">SUM(L163)</f>
        <v>50000</v>
      </c>
      <c r="M162" s="136">
        <f t="shared" si="66"/>
        <v>50000</v>
      </c>
      <c r="N162" s="137">
        <f>AVERAGE(L162/K162)*100</f>
        <v>50</v>
      </c>
      <c r="O162" s="138">
        <f>AVERAGE(M162/L162)*100</f>
        <v>100</v>
      </c>
      <c r="P162" s="222"/>
      <c r="Q162" s="223"/>
    </row>
    <row r="163" spans="1:18" s="62" customFormat="1" x14ac:dyDescent="0.2">
      <c r="A163" s="139"/>
      <c r="B163" s="139"/>
      <c r="C163" s="139"/>
      <c r="D163" s="139"/>
      <c r="E163" s="139"/>
      <c r="F163" s="139" t="s">
        <v>141</v>
      </c>
      <c r="G163" s="139" t="s">
        <v>141</v>
      </c>
      <c r="H163" s="140"/>
      <c r="I163" s="141">
        <v>32</v>
      </c>
      <c r="J163" s="145" t="s">
        <v>72</v>
      </c>
      <c r="K163" s="215">
        <f>SUM(K164)</f>
        <v>100000</v>
      </c>
      <c r="L163" s="215">
        <v>50000</v>
      </c>
      <c r="M163" s="215">
        <v>50000</v>
      </c>
      <c r="N163" s="143">
        <f>AVERAGE(L163/K163)*100</f>
        <v>50</v>
      </c>
      <c r="O163" s="144">
        <f>AVERAGE(M163/L163)*100</f>
        <v>100</v>
      </c>
      <c r="P163" s="222"/>
      <c r="Q163" s="223"/>
    </row>
    <row r="164" spans="1:18" s="62" customFormat="1" x14ac:dyDescent="0.2">
      <c r="A164" s="139">
        <v>1</v>
      </c>
      <c r="B164" s="139"/>
      <c r="C164" s="139"/>
      <c r="D164" s="139"/>
      <c r="E164" s="139"/>
      <c r="F164" s="139" t="s">
        <v>141</v>
      </c>
      <c r="G164" s="139" t="s">
        <v>141</v>
      </c>
      <c r="H164" s="140"/>
      <c r="I164" s="141">
        <v>323</v>
      </c>
      <c r="J164" s="145" t="s">
        <v>75</v>
      </c>
      <c r="K164" s="215">
        <v>100000</v>
      </c>
      <c r="L164" s="215"/>
      <c r="M164" s="215"/>
      <c r="N164" s="159"/>
      <c r="O164" s="147"/>
      <c r="P164" s="130"/>
    </row>
    <row r="165" spans="1:18" s="62" customFormat="1" ht="12.75" customHeight="1" x14ac:dyDescent="0.2">
      <c r="A165" s="133">
        <v>1</v>
      </c>
      <c r="B165" s="133"/>
      <c r="C165" s="133"/>
      <c r="D165" s="133"/>
      <c r="E165" s="133"/>
      <c r="F165" s="133" t="s">
        <v>135</v>
      </c>
      <c r="G165" s="133" t="s">
        <v>135</v>
      </c>
      <c r="H165" s="134" t="s">
        <v>153</v>
      </c>
      <c r="I165" s="134" t="s">
        <v>238</v>
      </c>
      <c r="J165" s="135" t="s">
        <v>239</v>
      </c>
      <c r="K165" s="136">
        <f>SUM(K166)</f>
        <v>300000</v>
      </c>
      <c r="L165" s="136">
        <f t="shared" ref="L165:M165" si="67">SUM(L166)</f>
        <v>300000</v>
      </c>
      <c r="M165" s="136">
        <f t="shared" si="67"/>
        <v>300000</v>
      </c>
      <c r="N165" s="137">
        <f>AVERAGE(L165/K165)*100</f>
        <v>100</v>
      </c>
      <c r="O165" s="138">
        <f>AVERAGE(M165/L165)*100</f>
        <v>100</v>
      </c>
      <c r="P165" s="130"/>
    </row>
    <row r="166" spans="1:18" s="66" customFormat="1" x14ac:dyDescent="0.2">
      <c r="A166" s="161"/>
      <c r="B166" s="161"/>
      <c r="C166" s="161"/>
      <c r="D166" s="161"/>
      <c r="E166" s="161"/>
      <c r="F166" s="161"/>
      <c r="G166" s="161"/>
      <c r="H166" s="162"/>
      <c r="I166" s="141">
        <v>35</v>
      </c>
      <c r="J166" s="145" t="s">
        <v>80</v>
      </c>
      <c r="K166" s="291">
        <f>SUM(K167)</f>
        <v>300000</v>
      </c>
      <c r="L166" s="291">
        <v>300000</v>
      </c>
      <c r="M166" s="291">
        <v>300000</v>
      </c>
      <c r="N166" s="143">
        <f>AVERAGE(L166/K166)*100</f>
        <v>100</v>
      </c>
      <c r="O166" s="144">
        <f>AVERAGE(M166/L166)*100</f>
        <v>100</v>
      </c>
      <c r="P166" s="152"/>
    </row>
    <row r="167" spans="1:18" s="66" customFormat="1" x14ac:dyDescent="0.2">
      <c r="A167" s="161">
        <v>1</v>
      </c>
      <c r="B167" s="161"/>
      <c r="C167" s="161"/>
      <c r="D167" s="161"/>
      <c r="E167" s="161"/>
      <c r="F167" s="161"/>
      <c r="G167" s="161"/>
      <c r="H167" s="162"/>
      <c r="I167" s="141">
        <v>351</v>
      </c>
      <c r="J167" s="145" t="s">
        <v>81</v>
      </c>
      <c r="K167" s="291">
        <v>300000</v>
      </c>
      <c r="L167" s="291"/>
      <c r="M167" s="291"/>
      <c r="N167" s="164"/>
      <c r="O167" s="165"/>
      <c r="P167" s="152"/>
    </row>
    <row r="168" spans="1:18" s="66" customFormat="1" x14ac:dyDescent="0.2">
      <c r="A168" s="133">
        <v>1</v>
      </c>
      <c r="B168" s="133"/>
      <c r="C168" s="133"/>
      <c r="D168" s="133"/>
      <c r="E168" s="133"/>
      <c r="F168" s="133" t="s">
        <v>135</v>
      </c>
      <c r="G168" s="133" t="s">
        <v>135</v>
      </c>
      <c r="H168" s="134" t="s">
        <v>153</v>
      </c>
      <c r="I168" s="134" t="s">
        <v>573</v>
      </c>
      <c r="J168" s="135" t="s">
        <v>592</v>
      </c>
      <c r="K168" s="136">
        <f>SUM(K169)</f>
        <v>30000</v>
      </c>
      <c r="L168" s="136">
        <f t="shared" ref="L168:M168" si="68">SUM(L169)</f>
        <v>30000</v>
      </c>
      <c r="M168" s="136">
        <f t="shared" si="68"/>
        <v>30000</v>
      </c>
      <c r="N168" s="137">
        <f>AVERAGE(L168/K168)*100</f>
        <v>100</v>
      </c>
      <c r="O168" s="138">
        <f>AVERAGE(M168/L168)*100</f>
        <v>100</v>
      </c>
      <c r="P168" s="152"/>
    </row>
    <row r="169" spans="1:18" s="66" customFormat="1" x14ac:dyDescent="0.2">
      <c r="A169" s="161"/>
      <c r="B169" s="161"/>
      <c r="C169" s="161"/>
      <c r="D169" s="161"/>
      <c r="E169" s="161"/>
      <c r="F169" s="161"/>
      <c r="G169" s="161"/>
      <c r="H169" s="162"/>
      <c r="I169" s="141">
        <v>32</v>
      </c>
      <c r="J169" s="145" t="s">
        <v>72</v>
      </c>
      <c r="K169" s="291">
        <f>SUM(K170)</f>
        <v>30000</v>
      </c>
      <c r="L169" s="291">
        <v>30000</v>
      </c>
      <c r="M169" s="291">
        <v>30000</v>
      </c>
      <c r="N169" s="143">
        <f>AVERAGE(L169/K169)*100</f>
        <v>100</v>
      </c>
      <c r="O169" s="144">
        <f>AVERAGE(M169/L169)*100</f>
        <v>100</v>
      </c>
      <c r="P169" s="152"/>
    </row>
    <row r="170" spans="1:18" s="66" customFormat="1" x14ac:dyDescent="0.2">
      <c r="A170" s="161">
        <v>1</v>
      </c>
      <c r="B170" s="161"/>
      <c r="C170" s="161"/>
      <c r="D170" s="161"/>
      <c r="E170" s="161"/>
      <c r="F170" s="161"/>
      <c r="G170" s="161"/>
      <c r="H170" s="162"/>
      <c r="I170" s="141">
        <v>323</v>
      </c>
      <c r="J170" s="145" t="s">
        <v>75</v>
      </c>
      <c r="K170" s="291">
        <v>30000</v>
      </c>
      <c r="L170" s="291"/>
      <c r="M170" s="291"/>
      <c r="N170" s="164"/>
      <c r="O170" s="165"/>
      <c r="P170" s="152"/>
    </row>
    <row r="171" spans="1:18" s="62" customFormat="1" x14ac:dyDescent="0.2">
      <c r="A171" s="149"/>
      <c r="B171" s="149"/>
      <c r="C171" s="149"/>
      <c r="D171" s="149"/>
      <c r="E171" s="149"/>
      <c r="F171" s="149"/>
      <c r="G171" s="149"/>
      <c r="H171" s="150"/>
      <c r="I171" s="198" t="s">
        <v>240</v>
      </c>
      <c r="J171" s="151"/>
      <c r="K171" s="151">
        <f>SUM(K175+K179+K216+K235+K248+K255+K289+K299+K306+K310+K314+K318)</f>
        <v>15335000</v>
      </c>
      <c r="L171" s="151">
        <f t="shared" ref="L171:M171" si="69">SUM(L175+L179+L216+L235+L248+L255+L289+L299+L306+L310+L314+L318)</f>
        <v>9730000</v>
      </c>
      <c r="M171" s="151">
        <f t="shared" si="69"/>
        <v>6600000</v>
      </c>
      <c r="N171" s="199">
        <f>AVERAGE(L171/K171)*100</f>
        <v>63.449625040756445</v>
      </c>
      <c r="O171" s="200">
        <f>AVERAGE(M171/L171)*100</f>
        <v>67.831449126413162</v>
      </c>
      <c r="P171" s="130"/>
    </row>
    <row r="172" spans="1:18" s="62" customFormat="1" x14ac:dyDescent="0.2">
      <c r="A172" s="149"/>
      <c r="B172" s="149"/>
      <c r="C172" s="149"/>
      <c r="D172" s="149"/>
      <c r="E172" s="149"/>
      <c r="F172" s="149"/>
      <c r="G172" s="149"/>
      <c r="H172" s="150" t="s">
        <v>131</v>
      </c>
      <c r="I172" s="198" t="s">
        <v>132</v>
      </c>
      <c r="J172" s="151"/>
      <c r="K172" s="151">
        <f>SUM(K262+K271)</f>
        <v>70000</v>
      </c>
      <c r="L172" s="151">
        <f t="shared" ref="L172:M172" si="70">SUM(L262+L271)</f>
        <v>30000</v>
      </c>
      <c r="M172" s="151">
        <f t="shared" si="70"/>
        <v>30000</v>
      </c>
      <c r="N172" s="199">
        <f>AVERAGE(L172/K172)*100</f>
        <v>42.857142857142854</v>
      </c>
      <c r="O172" s="200">
        <f>AVERAGE(M172/L172)*100</f>
        <v>100</v>
      </c>
      <c r="P172" s="130"/>
    </row>
    <row r="173" spans="1:18" s="62" customFormat="1" x14ac:dyDescent="0.2">
      <c r="A173" s="149"/>
      <c r="B173" s="149"/>
      <c r="C173" s="149"/>
      <c r="D173" s="149"/>
      <c r="E173" s="149"/>
      <c r="F173" s="149"/>
      <c r="G173" s="149"/>
      <c r="H173" s="150" t="s">
        <v>241</v>
      </c>
      <c r="I173" s="198" t="s">
        <v>242</v>
      </c>
      <c r="J173" s="151"/>
      <c r="K173" s="151">
        <f>SUM(K176+K180+K183+K186+K189+K192+K195+K198+K201+K204+K210+K213+K256+K293+K296+K303+K307)</f>
        <v>9195000</v>
      </c>
      <c r="L173" s="151">
        <f t="shared" ref="L173:M173" si="71">SUM(L176+L180+L183+L186+L189+L192+L195+L198+L201+L204+L210+L213+L256+L293+L296+L303+L307)</f>
        <v>6300000</v>
      </c>
      <c r="M173" s="151">
        <f t="shared" si="71"/>
        <v>3100000</v>
      </c>
      <c r="N173" s="199">
        <f t="shared" ref="N173:O177" si="72">AVERAGE(L173/K173)*100</f>
        <v>68.515497553017951</v>
      </c>
      <c r="O173" s="200">
        <f t="shared" si="72"/>
        <v>49.206349206349202</v>
      </c>
      <c r="P173" s="130"/>
    </row>
    <row r="174" spans="1:18" s="58" customFormat="1" x14ac:dyDescent="0.2">
      <c r="A174" s="149"/>
      <c r="B174" s="149"/>
      <c r="C174" s="149"/>
      <c r="D174" s="149"/>
      <c r="E174" s="149"/>
      <c r="F174" s="149"/>
      <c r="G174" s="149"/>
      <c r="H174" s="150" t="s">
        <v>182</v>
      </c>
      <c r="I174" s="198" t="s">
        <v>183</v>
      </c>
      <c r="J174" s="151"/>
      <c r="K174" s="151">
        <f>SUM(K207+K217+K220+K223+K226+K229+K232+K236+K239+K242+K245+K249+K252+K259+K265+K268+K274+K277+K280+K283+K286+K290+K300+K311+K315+K319)</f>
        <v>6070000</v>
      </c>
      <c r="L174" s="151">
        <f t="shared" ref="L174:M174" si="73">SUM(L207+L217+L220+L223+L226+L229+L232+L236+L239+L242+L245+L249+L252+L259+L265+L268+L274+L277+L280+L283+L286+L290+L300+L311+L315+L319)</f>
        <v>3400000</v>
      </c>
      <c r="M174" s="151">
        <f t="shared" si="73"/>
        <v>3470000</v>
      </c>
      <c r="N174" s="199">
        <f t="shared" si="72"/>
        <v>56.013179571663919</v>
      </c>
      <c r="O174" s="200">
        <f t="shared" si="72"/>
        <v>102.05882352941175</v>
      </c>
      <c r="P174" s="129"/>
    </row>
    <row r="175" spans="1:18" s="62" customFormat="1" x14ac:dyDescent="0.2">
      <c r="A175" s="193"/>
      <c r="B175" s="193"/>
      <c r="C175" s="193">
        <v>3</v>
      </c>
      <c r="D175" s="193">
        <v>4</v>
      </c>
      <c r="E175" s="193"/>
      <c r="F175" s="193">
        <v>6</v>
      </c>
      <c r="G175" s="193" t="s">
        <v>135</v>
      </c>
      <c r="H175" s="194"/>
      <c r="I175" s="194" t="s">
        <v>245</v>
      </c>
      <c r="J175" s="196" t="s">
        <v>246</v>
      </c>
      <c r="K175" s="197">
        <f t="shared" ref="K175:M176" si="74">SUM(K176)</f>
        <v>1165000</v>
      </c>
      <c r="L175" s="197">
        <f t="shared" si="74"/>
        <v>800000</v>
      </c>
      <c r="M175" s="197">
        <f t="shared" si="74"/>
        <v>800000</v>
      </c>
      <c r="N175" s="191">
        <f t="shared" si="72"/>
        <v>68.669527896995703</v>
      </c>
      <c r="O175" s="192">
        <f t="shared" si="72"/>
        <v>100</v>
      </c>
      <c r="P175" s="130"/>
    </row>
    <row r="176" spans="1:18" s="62" customFormat="1" x14ac:dyDescent="0.2">
      <c r="A176" s="133"/>
      <c r="B176" s="133"/>
      <c r="C176" s="133">
        <v>3</v>
      </c>
      <c r="D176" s="133">
        <v>4</v>
      </c>
      <c r="E176" s="133"/>
      <c r="F176" s="133">
        <v>6</v>
      </c>
      <c r="G176" s="133" t="s">
        <v>135</v>
      </c>
      <c r="H176" s="134" t="s">
        <v>247</v>
      </c>
      <c r="I176" s="134" t="s">
        <v>248</v>
      </c>
      <c r="J176" s="135" t="s">
        <v>249</v>
      </c>
      <c r="K176" s="136">
        <f t="shared" si="74"/>
        <v>1165000</v>
      </c>
      <c r="L176" s="136">
        <f t="shared" si="74"/>
        <v>800000</v>
      </c>
      <c r="M176" s="136">
        <f t="shared" si="74"/>
        <v>800000</v>
      </c>
      <c r="N176" s="137">
        <f t="shared" si="72"/>
        <v>68.669527896995703</v>
      </c>
      <c r="O176" s="138">
        <f t="shared" si="72"/>
        <v>100</v>
      </c>
      <c r="P176" s="130"/>
    </row>
    <row r="177" spans="1:16" s="62" customFormat="1" x14ac:dyDescent="0.2">
      <c r="A177" s="139"/>
      <c r="B177" s="139"/>
      <c r="C177" s="139"/>
      <c r="D177" s="139"/>
      <c r="E177" s="139"/>
      <c r="F177" s="139" t="s">
        <v>141</v>
      </c>
      <c r="G177" s="139" t="s">
        <v>141</v>
      </c>
      <c r="H177" s="140"/>
      <c r="I177" s="141">
        <v>42</v>
      </c>
      <c r="J177" s="145" t="s">
        <v>95</v>
      </c>
      <c r="K177" s="142">
        <f>SUM(K178)</f>
        <v>1165000</v>
      </c>
      <c r="L177" s="215">
        <v>800000</v>
      </c>
      <c r="M177" s="215">
        <v>800000</v>
      </c>
      <c r="N177" s="143">
        <f t="shared" si="72"/>
        <v>68.669527896995703</v>
      </c>
      <c r="O177" s="144">
        <f t="shared" si="72"/>
        <v>100</v>
      </c>
      <c r="P177" s="130"/>
    </row>
    <row r="178" spans="1:16" s="58" customFormat="1" x14ac:dyDescent="0.2">
      <c r="A178" s="139"/>
      <c r="B178" s="139"/>
      <c r="C178" s="139">
        <v>3</v>
      </c>
      <c r="D178" s="139">
        <v>4</v>
      </c>
      <c r="E178" s="139"/>
      <c r="F178" s="139">
        <v>6</v>
      </c>
      <c r="G178" s="139" t="s">
        <v>141</v>
      </c>
      <c r="H178" s="140"/>
      <c r="I178" s="141">
        <v>421</v>
      </c>
      <c r="J178" s="145" t="s">
        <v>250</v>
      </c>
      <c r="K178" s="215">
        <v>1165000</v>
      </c>
      <c r="L178" s="142"/>
      <c r="M178" s="142"/>
      <c r="N178" s="159"/>
      <c r="O178" s="147"/>
      <c r="P178" s="129"/>
    </row>
    <row r="179" spans="1:16" s="58" customFormat="1" x14ac:dyDescent="0.2">
      <c r="A179" s="193">
        <v>1</v>
      </c>
      <c r="B179" s="193"/>
      <c r="C179" s="193"/>
      <c r="D179" s="193">
        <v>4</v>
      </c>
      <c r="E179" s="193"/>
      <c r="F179" s="193">
        <v>6</v>
      </c>
      <c r="G179" s="193" t="s">
        <v>135</v>
      </c>
      <c r="H179" s="194"/>
      <c r="I179" s="194" t="s">
        <v>251</v>
      </c>
      <c r="J179" s="196" t="s">
        <v>252</v>
      </c>
      <c r="K179" s="197">
        <f>SUM(K180+K183+K186+K189+K192+K195+K198+K204+K201+K207+K210+K213)</f>
        <v>4185000</v>
      </c>
      <c r="L179" s="197">
        <f t="shared" ref="L179:M179" si="75">SUM(L180+L183+L186+L189+L192+L195+L198+L201+L207+L210+L213)</f>
        <v>2200000</v>
      </c>
      <c r="M179" s="197">
        <f t="shared" si="75"/>
        <v>2050000</v>
      </c>
      <c r="N179" s="191">
        <f t="shared" ref="N179:O181" si="76">AVERAGE(L179/K179)*100</f>
        <v>52.56869772998806</v>
      </c>
      <c r="O179" s="192">
        <f t="shared" si="76"/>
        <v>93.181818181818173</v>
      </c>
      <c r="P179" s="129"/>
    </row>
    <row r="180" spans="1:16" s="58" customFormat="1" x14ac:dyDescent="0.2">
      <c r="A180" s="133"/>
      <c r="B180" s="133"/>
      <c r="C180" s="133"/>
      <c r="D180" s="133"/>
      <c r="E180" s="133"/>
      <c r="F180" s="133">
        <v>6</v>
      </c>
      <c r="G180" s="133" t="s">
        <v>135</v>
      </c>
      <c r="H180" s="134" t="s">
        <v>247</v>
      </c>
      <c r="I180" s="134" t="s">
        <v>253</v>
      </c>
      <c r="J180" s="135" t="s">
        <v>254</v>
      </c>
      <c r="K180" s="136">
        <f>SUM(K181)</f>
        <v>300000</v>
      </c>
      <c r="L180" s="136">
        <f t="shared" ref="L180:M180" si="77">SUM(L181)</f>
        <v>200000</v>
      </c>
      <c r="M180" s="136">
        <f t="shared" si="77"/>
        <v>200000</v>
      </c>
      <c r="N180" s="137">
        <f t="shared" si="76"/>
        <v>66.666666666666657</v>
      </c>
      <c r="O180" s="138">
        <f t="shared" si="76"/>
        <v>100</v>
      </c>
      <c r="P180" s="129"/>
    </row>
    <row r="181" spans="1:16" s="58" customFormat="1" x14ac:dyDescent="0.2">
      <c r="A181" s="153"/>
      <c r="B181" s="153"/>
      <c r="C181" s="153"/>
      <c r="D181" s="153"/>
      <c r="E181" s="153"/>
      <c r="F181" s="153"/>
      <c r="G181" s="153"/>
      <c r="H181" s="140"/>
      <c r="I181" s="141">
        <v>42</v>
      </c>
      <c r="J181" s="145" t="s">
        <v>95</v>
      </c>
      <c r="K181" s="210">
        <f>SUM(K182)</f>
        <v>300000</v>
      </c>
      <c r="L181" s="210">
        <v>200000</v>
      </c>
      <c r="M181" s="210">
        <v>200000</v>
      </c>
      <c r="N181" s="143">
        <f t="shared" si="76"/>
        <v>66.666666666666657</v>
      </c>
      <c r="O181" s="144">
        <f t="shared" si="76"/>
        <v>100</v>
      </c>
      <c r="P181" s="129"/>
    </row>
    <row r="182" spans="1:16" s="58" customFormat="1" x14ac:dyDescent="0.2">
      <c r="A182" s="153"/>
      <c r="B182" s="153"/>
      <c r="C182" s="153"/>
      <c r="D182" s="153"/>
      <c r="E182" s="153"/>
      <c r="F182" s="153">
        <v>6</v>
      </c>
      <c r="G182" s="153"/>
      <c r="H182" s="140"/>
      <c r="I182" s="141">
        <v>421</v>
      </c>
      <c r="J182" s="145" t="s">
        <v>250</v>
      </c>
      <c r="K182" s="215">
        <v>300000</v>
      </c>
      <c r="L182" s="215"/>
      <c r="M182" s="215"/>
      <c r="N182" s="159"/>
      <c r="O182" s="147"/>
      <c r="P182" s="129"/>
    </row>
    <row r="183" spans="1:16" s="132" customFormat="1" ht="26.25" customHeight="1" x14ac:dyDescent="0.2">
      <c r="A183" s="156"/>
      <c r="B183" s="156"/>
      <c r="C183" s="156"/>
      <c r="D183" s="156"/>
      <c r="E183" s="156"/>
      <c r="F183" s="156">
        <v>6</v>
      </c>
      <c r="G183" s="156" t="s">
        <v>135</v>
      </c>
      <c r="H183" s="157" t="s">
        <v>247</v>
      </c>
      <c r="I183" s="157" t="s">
        <v>255</v>
      </c>
      <c r="J183" s="158" t="s">
        <v>256</v>
      </c>
      <c r="K183" s="167">
        <f>SUM(K184)</f>
        <v>0</v>
      </c>
      <c r="L183" s="167">
        <f t="shared" ref="L183:M183" si="78">SUM(L184)</f>
        <v>50000</v>
      </c>
      <c r="M183" s="167">
        <f t="shared" si="78"/>
        <v>50000</v>
      </c>
      <c r="N183" s="168">
        <v>0</v>
      </c>
      <c r="O183" s="169">
        <f>AVERAGE(M183/L183)*100</f>
        <v>100</v>
      </c>
      <c r="P183" s="131"/>
    </row>
    <row r="184" spans="1:16" s="58" customFormat="1" x14ac:dyDescent="0.2">
      <c r="A184" s="153"/>
      <c r="B184" s="153"/>
      <c r="C184" s="153"/>
      <c r="D184" s="153"/>
      <c r="E184" s="153"/>
      <c r="F184" s="153"/>
      <c r="G184" s="153"/>
      <c r="H184" s="140"/>
      <c r="I184" s="141">
        <v>42</v>
      </c>
      <c r="J184" s="145" t="s">
        <v>95</v>
      </c>
      <c r="K184" s="210">
        <f>SUM(K185)</f>
        <v>0</v>
      </c>
      <c r="L184" s="210">
        <v>50000</v>
      </c>
      <c r="M184" s="210">
        <v>50000</v>
      </c>
      <c r="N184" s="143">
        <v>0</v>
      </c>
      <c r="O184" s="144">
        <f>AVERAGE(M184/L184)*100</f>
        <v>100</v>
      </c>
      <c r="P184" s="129"/>
    </row>
    <row r="185" spans="1:16" s="58" customFormat="1" x14ac:dyDescent="0.2">
      <c r="A185" s="153"/>
      <c r="B185" s="153"/>
      <c r="C185" s="153"/>
      <c r="D185" s="153"/>
      <c r="E185" s="153"/>
      <c r="F185" s="153">
        <v>6</v>
      </c>
      <c r="G185" s="153"/>
      <c r="H185" s="140"/>
      <c r="I185" s="141">
        <v>426</v>
      </c>
      <c r="J185" s="166" t="s">
        <v>177</v>
      </c>
      <c r="K185" s="215">
        <v>0</v>
      </c>
      <c r="L185" s="215"/>
      <c r="M185" s="215"/>
      <c r="N185" s="159"/>
      <c r="O185" s="147"/>
      <c r="P185" s="129"/>
    </row>
    <row r="186" spans="1:16" s="58" customFormat="1" x14ac:dyDescent="0.2">
      <c r="A186" s="133">
        <v>1</v>
      </c>
      <c r="B186" s="133"/>
      <c r="C186" s="133"/>
      <c r="D186" s="133"/>
      <c r="E186" s="133"/>
      <c r="F186" s="133" t="s">
        <v>135</v>
      </c>
      <c r="G186" s="133" t="s">
        <v>135</v>
      </c>
      <c r="H186" s="134" t="s">
        <v>247</v>
      </c>
      <c r="I186" s="134" t="s">
        <v>257</v>
      </c>
      <c r="J186" s="135" t="s">
        <v>258</v>
      </c>
      <c r="K186" s="136">
        <f>SUM(K187)</f>
        <v>0</v>
      </c>
      <c r="L186" s="136">
        <f t="shared" ref="L186:M186" si="79">SUM(L187)</f>
        <v>250000</v>
      </c>
      <c r="M186" s="136">
        <f t="shared" si="79"/>
        <v>250000</v>
      </c>
      <c r="N186" s="137">
        <v>0</v>
      </c>
      <c r="O186" s="138">
        <f>AVERAGE(M186/L186)*100</f>
        <v>100</v>
      </c>
      <c r="P186" s="129"/>
    </row>
    <row r="187" spans="1:16" s="58" customFormat="1" x14ac:dyDescent="0.2">
      <c r="A187" s="153"/>
      <c r="B187" s="153"/>
      <c r="C187" s="153"/>
      <c r="D187" s="153"/>
      <c r="E187" s="153"/>
      <c r="F187" s="153"/>
      <c r="G187" s="153"/>
      <c r="H187" s="140"/>
      <c r="I187" s="141">
        <v>42</v>
      </c>
      <c r="J187" s="145" t="s">
        <v>95</v>
      </c>
      <c r="K187" s="210">
        <f>SUM(K188)</f>
        <v>0</v>
      </c>
      <c r="L187" s="210">
        <v>250000</v>
      </c>
      <c r="M187" s="210">
        <v>250000</v>
      </c>
      <c r="N187" s="143">
        <v>0</v>
      </c>
      <c r="O187" s="144">
        <f>AVERAGE(M187/L187)*100</f>
        <v>100</v>
      </c>
      <c r="P187" s="129"/>
    </row>
    <row r="188" spans="1:16" s="58" customFormat="1" x14ac:dyDescent="0.2">
      <c r="A188" s="153">
        <v>1</v>
      </c>
      <c r="B188" s="153"/>
      <c r="C188" s="153"/>
      <c r="D188" s="153"/>
      <c r="E188" s="153"/>
      <c r="F188" s="153"/>
      <c r="G188" s="153"/>
      <c r="H188" s="140"/>
      <c r="I188" s="141">
        <v>421</v>
      </c>
      <c r="J188" s="145" t="s">
        <v>250</v>
      </c>
      <c r="K188" s="215">
        <v>0</v>
      </c>
      <c r="L188" s="215"/>
      <c r="M188" s="215"/>
      <c r="N188" s="159"/>
      <c r="O188" s="147"/>
      <c r="P188" s="129"/>
    </row>
    <row r="189" spans="1:16" s="58" customFormat="1" x14ac:dyDescent="0.2">
      <c r="A189" s="133"/>
      <c r="B189" s="133"/>
      <c r="C189" s="133"/>
      <c r="D189" s="133"/>
      <c r="E189" s="133"/>
      <c r="F189" s="133">
        <v>6</v>
      </c>
      <c r="G189" s="133" t="s">
        <v>135</v>
      </c>
      <c r="H189" s="134" t="s">
        <v>247</v>
      </c>
      <c r="I189" s="134" t="s">
        <v>261</v>
      </c>
      <c r="J189" s="135" t="s">
        <v>262</v>
      </c>
      <c r="K189" s="136">
        <f>SUM(K190)</f>
        <v>0</v>
      </c>
      <c r="L189" s="136">
        <f t="shared" ref="L189:M189" si="80">SUM(L190)</f>
        <v>50000</v>
      </c>
      <c r="M189" s="136">
        <f t="shared" si="80"/>
        <v>50000</v>
      </c>
      <c r="N189" s="137">
        <v>0</v>
      </c>
      <c r="O189" s="138">
        <f>AVERAGE(M189/L189)*100</f>
        <v>100</v>
      </c>
      <c r="P189" s="129"/>
    </row>
    <row r="190" spans="1:16" s="62" customFormat="1" x14ac:dyDescent="0.2">
      <c r="A190" s="153"/>
      <c r="B190" s="153"/>
      <c r="C190" s="153"/>
      <c r="D190" s="153"/>
      <c r="E190" s="153"/>
      <c r="F190" s="153"/>
      <c r="G190" s="153"/>
      <c r="H190" s="140"/>
      <c r="I190" s="141">
        <v>42</v>
      </c>
      <c r="J190" s="145" t="s">
        <v>95</v>
      </c>
      <c r="K190" s="210">
        <f>SUM(K191)</f>
        <v>0</v>
      </c>
      <c r="L190" s="210">
        <v>50000</v>
      </c>
      <c r="M190" s="210">
        <v>50000</v>
      </c>
      <c r="N190" s="143">
        <v>0</v>
      </c>
      <c r="O190" s="144">
        <f>AVERAGE(M190/L190)*100</f>
        <v>100</v>
      </c>
      <c r="P190" s="130"/>
    </row>
    <row r="191" spans="1:16" s="62" customFormat="1" x14ac:dyDescent="0.2">
      <c r="A191" s="153"/>
      <c r="B191" s="153"/>
      <c r="C191" s="153"/>
      <c r="D191" s="153"/>
      <c r="E191" s="153"/>
      <c r="F191" s="153">
        <v>6</v>
      </c>
      <c r="G191" s="153"/>
      <c r="H191" s="140"/>
      <c r="I191" s="141">
        <v>421</v>
      </c>
      <c r="J191" s="145" t="s">
        <v>250</v>
      </c>
      <c r="K191" s="215">
        <v>0</v>
      </c>
      <c r="L191" s="215"/>
      <c r="M191" s="215"/>
      <c r="N191" s="159"/>
      <c r="O191" s="147"/>
      <c r="P191" s="130"/>
    </row>
    <row r="192" spans="1:16" s="62" customFormat="1" x14ac:dyDescent="0.2">
      <c r="A192" s="133">
        <v>1</v>
      </c>
      <c r="B192" s="133"/>
      <c r="C192" s="133"/>
      <c r="D192" s="133">
        <v>4</v>
      </c>
      <c r="E192" s="133"/>
      <c r="F192" s="133">
        <v>6</v>
      </c>
      <c r="G192" s="133" t="s">
        <v>135</v>
      </c>
      <c r="H192" s="134" t="s">
        <v>263</v>
      </c>
      <c r="I192" s="134" t="s">
        <v>264</v>
      </c>
      <c r="J192" s="135" t="s">
        <v>265</v>
      </c>
      <c r="K192" s="136">
        <f>SUM(K193)</f>
        <v>1035000</v>
      </c>
      <c r="L192" s="136">
        <f t="shared" ref="L192:M192" si="81">SUM(L193)</f>
        <v>200000</v>
      </c>
      <c r="M192" s="136">
        <f t="shared" si="81"/>
        <v>200000</v>
      </c>
      <c r="N192" s="137">
        <f>AVERAGE(L192/K192)*100</f>
        <v>19.323671497584542</v>
      </c>
      <c r="O192" s="138">
        <f>AVERAGE(M192/L192)*100</f>
        <v>100</v>
      </c>
      <c r="P192" s="160"/>
    </row>
    <row r="193" spans="1:16" s="62" customFormat="1" x14ac:dyDescent="0.2">
      <c r="A193" s="153"/>
      <c r="B193" s="153"/>
      <c r="C193" s="153"/>
      <c r="D193" s="153"/>
      <c r="E193" s="153"/>
      <c r="F193" s="153"/>
      <c r="G193" s="153"/>
      <c r="H193" s="140"/>
      <c r="I193" s="141">
        <v>42</v>
      </c>
      <c r="J193" s="145" t="s">
        <v>95</v>
      </c>
      <c r="K193" s="210">
        <f>SUM(K194)</f>
        <v>1035000</v>
      </c>
      <c r="L193" s="210">
        <v>200000</v>
      </c>
      <c r="M193" s="210">
        <v>200000</v>
      </c>
      <c r="N193" s="143">
        <f>AVERAGE(L193/K193)*100</f>
        <v>19.323671497584542</v>
      </c>
      <c r="O193" s="144">
        <f>AVERAGE(M193/L193)*100</f>
        <v>100</v>
      </c>
      <c r="P193" s="130"/>
    </row>
    <row r="194" spans="1:16" s="62" customFormat="1" x14ac:dyDescent="0.2">
      <c r="A194" s="153">
        <v>1</v>
      </c>
      <c r="B194" s="153"/>
      <c r="C194" s="153"/>
      <c r="D194" s="153">
        <v>4</v>
      </c>
      <c r="E194" s="153"/>
      <c r="F194" s="153">
        <v>6</v>
      </c>
      <c r="G194" s="153"/>
      <c r="H194" s="140"/>
      <c r="I194" s="141">
        <v>421</v>
      </c>
      <c r="J194" s="145" t="s">
        <v>250</v>
      </c>
      <c r="K194" s="215">
        <v>1035000</v>
      </c>
      <c r="L194" s="215"/>
      <c r="M194" s="215"/>
      <c r="N194" s="159"/>
      <c r="O194" s="147"/>
      <c r="P194" s="130"/>
    </row>
    <row r="195" spans="1:16" s="58" customFormat="1" x14ac:dyDescent="0.2">
      <c r="A195" s="133">
        <v>1</v>
      </c>
      <c r="B195" s="133"/>
      <c r="C195" s="133"/>
      <c r="D195" s="133"/>
      <c r="E195" s="133"/>
      <c r="F195" s="133" t="s">
        <v>135</v>
      </c>
      <c r="G195" s="133" t="s">
        <v>135</v>
      </c>
      <c r="H195" s="134" t="s">
        <v>247</v>
      </c>
      <c r="I195" s="134" t="s">
        <v>266</v>
      </c>
      <c r="J195" s="135" t="s">
        <v>267</v>
      </c>
      <c r="K195" s="136">
        <f t="shared" ref="K195:M196" si="82">SUM(K196)</f>
        <v>880000</v>
      </c>
      <c r="L195" s="136">
        <f t="shared" si="82"/>
        <v>200000</v>
      </c>
      <c r="M195" s="136">
        <f t="shared" si="82"/>
        <v>100000</v>
      </c>
      <c r="N195" s="137">
        <f>AVERAGE(L195/K195)*100</f>
        <v>22.727272727272727</v>
      </c>
      <c r="O195" s="138">
        <f>AVERAGE(M195/L195)*100</f>
        <v>50</v>
      </c>
      <c r="P195" s="129"/>
    </row>
    <row r="196" spans="1:16" s="62" customFormat="1" x14ac:dyDescent="0.2">
      <c r="A196" s="153"/>
      <c r="B196" s="153"/>
      <c r="C196" s="153"/>
      <c r="D196" s="153"/>
      <c r="E196" s="153"/>
      <c r="F196" s="153"/>
      <c r="G196" s="153"/>
      <c r="H196" s="140"/>
      <c r="I196" s="141">
        <v>42</v>
      </c>
      <c r="J196" s="145" t="s">
        <v>95</v>
      </c>
      <c r="K196" s="210">
        <f t="shared" si="82"/>
        <v>880000</v>
      </c>
      <c r="L196" s="210">
        <v>200000</v>
      </c>
      <c r="M196" s="210">
        <v>100000</v>
      </c>
      <c r="N196" s="143">
        <f>AVERAGE(L196/K196)*100</f>
        <v>22.727272727272727</v>
      </c>
      <c r="O196" s="144">
        <f>AVERAGE(M196/L196)*100</f>
        <v>50</v>
      </c>
      <c r="P196" s="130"/>
    </row>
    <row r="197" spans="1:16" s="62" customFormat="1" x14ac:dyDescent="0.2">
      <c r="A197" s="153">
        <v>1</v>
      </c>
      <c r="B197" s="153"/>
      <c r="C197" s="153"/>
      <c r="D197" s="153"/>
      <c r="E197" s="153"/>
      <c r="F197" s="153"/>
      <c r="G197" s="153"/>
      <c r="H197" s="140"/>
      <c r="I197" s="141">
        <v>421</v>
      </c>
      <c r="J197" s="145" t="s">
        <v>250</v>
      </c>
      <c r="K197" s="215">
        <v>880000</v>
      </c>
      <c r="L197" s="215"/>
      <c r="M197" s="215"/>
      <c r="N197" s="159"/>
      <c r="O197" s="147"/>
      <c r="P197" s="130"/>
    </row>
    <row r="198" spans="1:16" s="58" customFormat="1" x14ac:dyDescent="0.2">
      <c r="A198" s="133">
        <v>1</v>
      </c>
      <c r="B198" s="133"/>
      <c r="C198" s="133"/>
      <c r="D198" s="133"/>
      <c r="E198" s="133"/>
      <c r="F198" s="133" t="s">
        <v>135</v>
      </c>
      <c r="G198" s="133" t="s">
        <v>135</v>
      </c>
      <c r="H198" s="134" t="s">
        <v>247</v>
      </c>
      <c r="I198" s="134" t="s">
        <v>268</v>
      </c>
      <c r="J198" s="135" t="s">
        <v>269</v>
      </c>
      <c r="K198" s="136">
        <f t="shared" ref="K198:M199" si="83">SUM(K199)</f>
        <v>0</v>
      </c>
      <c r="L198" s="136">
        <f t="shared" si="83"/>
        <v>500000</v>
      </c>
      <c r="M198" s="136">
        <f t="shared" si="83"/>
        <v>500000</v>
      </c>
      <c r="N198" s="137">
        <v>0</v>
      </c>
      <c r="O198" s="138">
        <f>AVERAGE(M198/L198)*100</f>
        <v>100</v>
      </c>
      <c r="P198" s="129"/>
    </row>
    <row r="199" spans="1:16" s="62" customFormat="1" x14ac:dyDescent="0.2">
      <c r="A199" s="153"/>
      <c r="B199" s="153"/>
      <c r="C199" s="153"/>
      <c r="D199" s="153"/>
      <c r="E199" s="153"/>
      <c r="F199" s="153"/>
      <c r="G199" s="153"/>
      <c r="H199" s="140"/>
      <c r="I199" s="141">
        <v>42</v>
      </c>
      <c r="J199" s="145" t="s">
        <v>95</v>
      </c>
      <c r="K199" s="210">
        <f t="shared" si="83"/>
        <v>0</v>
      </c>
      <c r="L199" s="210">
        <v>500000</v>
      </c>
      <c r="M199" s="210">
        <v>500000</v>
      </c>
      <c r="N199" s="143">
        <v>0</v>
      </c>
      <c r="O199" s="144">
        <f>AVERAGE(M199/L199)*100</f>
        <v>100</v>
      </c>
      <c r="P199" s="130"/>
    </row>
    <row r="200" spans="1:16" s="62" customFormat="1" x14ac:dyDescent="0.2">
      <c r="A200" s="153">
        <v>1</v>
      </c>
      <c r="B200" s="153"/>
      <c r="C200" s="153"/>
      <c r="D200" s="153"/>
      <c r="E200" s="153"/>
      <c r="F200" s="153"/>
      <c r="G200" s="153"/>
      <c r="H200" s="140"/>
      <c r="I200" s="141">
        <v>421</v>
      </c>
      <c r="J200" s="145" t="s">
        <v>250</v>
      </c>
      <c r="K200" s="215">
        <v>0</v>
      </c>
      <c r="L200" s="215"/>
      <c r="M200" s="215"/>
      <c r="N200" s="159"/>
      <c r="O200" s="147"/>
      <c r="P200" s="130"/>
    </row>
    <row r="201" spans="1:16" s="58" customFormat="1" ht="15.75" customHeight="1" x14ac:dyDescent="0.2">
      <c r="A201" s="133">
        <v>1</v>
      </c>
      <c r="B201" s="133"/>
      <c r="C201" s="133"/>
      <c r="D201" s="133">
        <v>4</v>
      </c>
      <c r="E201" s="133"/>
      <c r="F201" s="133" t="s">
        <v>135</v>
      </c>
      <c r="G201" s="133" t="s">
        <v>135</v>
      </c>
      <c r="H201" s="134" t="s">
        <v>247</v>
      </c>
      <c r="I201" s="134" t="s">
        <v>270</v>
      </c>
      <c r="J201" s="135" t="s">
        <v>271</v>
      </c>
      <c r="K201" s="136">
        <f t="shared" ref="K201:M205" si="84">SUM(K202)</f>
        <v>0</v>
      </c>
      <c r="L201" s="136">
        <f t="shared" si="84"/>
        <v>500000</v>
      </c>
      <c r="M201" s="136">
        <f t="shared" si="84"/>
        <v>500000</v>
      </c>
      <c r="N201" s="137">
        <v>0</v>
      </c>
      <c r="O201" s="138">
        <f>AVERAGE(M201/L201)*100</f>
        <v>100</v>
      </c>
      <c r="P201" s="129"/>
    </row>
    <row r="202" spans="1:16" s="62" customFormat="1" x14ac:dyDescent="0.2">
      <c r="A202" s="153"/>
      <c r="B202" s="153"/>
      <c r="C202" s="153"/>
      <c r="D202" s="153"/>
      <c r="E202" s="153"/>
      <c r="F202" s="153"/>
      <c r="G202" s="153"/>
      <c r="H202" s="140"/>
      <c r="I202" s="141">
        <v>42</v>
      </c>
      <c r="J202" s="145" t="s">
        <v>95</v>
      </c>
      <c r="K202" s="210">
        <f t="shared" si="84"/>
        <v>0</v>
      </c>
      <c r="L202" s="210">
        <v>500000</v>
      </c>
      <c r="M202" s="210">
        <v>500000</v>
      </c>
      <c r="N202" s="143">
        <v>0</v>
      </c>
      <c r="O202" s="144">
        <f>AVERAGE(M202/L202)*100</f>
        <v>100</v>
      </c>
      <c r="P202" s="130"/>
    </row>
    <row r="203" spans="1:16" s="62" customFormat="1" x14ac:dyDescent="0.2">
      <c r="A203" s="153">
        <v>1</v>
      </c>
      <c r="B203" s="153"/>
      <c r="C203" s="153"/>
      <c r="D203" s="153">
        <v>4</v>
      </c>
      <c r="E203" s="153"/>
      <c r="F203" s="153"/>
      <c r="G203" s="153"/>
      <c r="H203" s="140"/>
      <c r="I203" s="141">
        <v>421</v>
      </c>
      <c r="J203" s="145" t="s">
        <v>250</v>
      </c>
      <c r="K203" s="215">
        <v>0</v>
      </c>
      <c r="L203" s="215"/>
      <c r="M203" s="215"/>
      <c r="N203" s="159"/>
      <c r="O203" s="147"/>
      <c r="P203" s="130"/>
    </row>
    <row r="204" spans="1:16" s="62" customFormat="1" x14ac:dyDescent="0.2">
      <c r="A204" s="133">
        <v>1</v>
      </c>
      <c r="B204" s="133"/>
      <c r="C204" s="133"/>
      <c r="D204" s="133"/>
      <c r="E204" s="133"/>
      <c r="F204" s="133" t="s">
        <v>135</v>
      </c>
      <c r="G204" s="133" t="s">
        <v>135</v>
      </c>
      <c r="H204" s="134" t="s">
        <v>247</v>
      </c>
      <c r="I204" s="134" t="s">
        <v>624</v>
      </c>
      <c r="J204" s="135" t="s">
        <v>625</v>
      </c>
      <c r="K204" s="136">
        <f t="shared" si="84"/>
        <v>80000</v>
      </c>
      <c r="L204" s="136">
        <f t="shared" si="84"/>
        <v>0</v>
      </c>
      <c r="M204" s="136">
        <f t="shared" si="84"/>
        <v>0</v>
      </c>
      <c r="N204" s="137">
        <v>0</v>
      </c>
      <c r="O204" s="138">
        <v>0</v>
      </c>
      <c r="P204" s="130"/>
    </row>
    <row r="205" spans="1:16" s="62" customFormat="1" x14ac:dyDescent="0.2">
      <c r="A205" s="153"/>
      <c r="B205" s="153"/>
      <c r="C205" s="153"/>
      <c r="D205" s="153"/>
      <c r="E205" s="153"/>
      <c r="F205" s="153"/>
      <c r="G205" s="153"/>
      <c r="H205" s="140"/>
      <c r="I205" s="141">
        <v>42</v>
      </c>
      <c r="J205" s="145" t="s">
        <v>95</v>
      </c>
      <c r="K205" s="210">
        <f t="shared" si="84"/>
        <v>80000</v>
      </c>
      <c r="L205" s="210">
        <v>0</v>
      </c>
      <c r="M205" s="210">
        <v>0</v>
      </c>
      <c r="N205" s="143">
        <v>0</v>
      </c>
      <c r="O205" s="144">
        <v>0</v>
      </c>
      <c r="P205" s="130"/>
    </row>
    <row r="206" spans="1:16" s="62" customFormat="1" x14ac:dyDescent="0.2">
      <c r="A206" s="153">
        <v>1</v>
      </c>
      <c r="B206" s="153"/>
      <c r="C206" s="153"/>
      <c r="D206" s="153"/>
      <c r="E206" s="153"/>
      <c r="F206" s="153"/>
      <c r="G206" s="153"/>
      <c r="H206" s="140"/>
      <c r="I206" s="141">
        <v>421</v>
      </c>
      <c r="J206" s="145" t="s">
        <v>250</v>
      </c>
      <c r="K206" s="215">
        <v>80000</v>
      </c>
      <c r="L206" s="215"/>
      <c r="M206" s="215"/>
      <c r="N206" s="159"/>
      <c r="O206" s="147"/>
      <c r="P206" s="130"/>
    </row>
    <row r="207" spans="1:16" s="62" customFormat="1" x14ac:dyDescent="0.2">
      <c r="A207" s="133">
        <v>1</v>
      </c>
      <c r="B207" s="133"/>
      <c r="C207" s="133"/>
      <c r="D207" s="133">
        <v>4</v>
      </c>
      <c r="E207" s="133"/>
      <c r="F207" s="133"/>
      <c r="G207" s="133" t="s">
        <v>135</v>
      </c>
      <c r="H207" s="134" t="s">
        <v>186</v>
      </c>
      <c r="I207" s="134" t="s">
        <v>273</v>
      </c>
      <c r="J207" s="135" t="s">
        <v>274</v>
      </c>
      <c r="K207" s="136">
        <f>SUM(K208)</f>
        <v>830000</v>
      </c>
      <c r="L207" s="136">
        <f t="shared" ref="L207:M207" si="85">SUM(L208)</f>
        <v>200000</v>
      </c>
      <c r="M207" s="136">
        <f t="shared" si="85"/>
        <v>200000</v>
      </c>
      <c r="N207" s="137">
        <f>AVERAGE(L207/K207)*100</f>
        <v>24.096385542168676</v>
      </c>
      <c r="O207" s="138">
        <f>AVERAGE(M207/L207)*100</f>
        <v>100</v>
      </c>
      <c r="P207" s="130"/>
    </row>
    <row r="208" spans="1:16" s="62" customFormat="1" x14ac:dyDescent="0.2">
      <c r="A208" s="153"/>
      <c r="B208" s="153"/>
      <c r="C208" s="153"/>
      <c r="D208" s="153"/>
      <c r="E208" s="153"/>
      <c r="F208" s="153"/>
      <c r="G208" s="153"/>
      <c r="H208" s="140"/>
      <c r="I208" s="141">
        <v>32</v>
      </c>
      <c r="J208" s="145" t="s">
        <v>72</v>
      </c>
      <c r="K208" s="145">
        <f>SUM(K209)</f>
        <v>830000</v>
      </c>
      <c r="L208" s="210">
        <v>200000</v>
      </c>
      <c r="M208" s="210">
        <v>200000</v>
      </c>
      <c r="N208" s="143">
        <f>AVERAGE(L208/K208)*100</f>
        <v>24.096385542168676</v>
      </c>
      <c r="O208" s="144">
        <f>AVERAGE(M208/L208)*100</f>
        <v>100</v>
      </c>
      <c r="P208" s="130"/>
    </row>
    <row r="209" spans="1:16" s="62" customFormat="1" x14ac:dyDescent="0.2">
      <c r="A209" s="153">
        <v>1</v>
      </c>
      <c r="B209" s="153"/>
      <c r="C209" s="153"/>
      <c r="D209" s="153">
        <v>4</v>
      </c>
      <c r="E209" s="153"/>
      <c r="F209" s="153"/>
      <c r="G209" s="153"/>
      <c r="H209" s="140"/>
      <c r="I209" s="141">
        <v>323</v>
      </c>
      <c r="J209" s="145" t="s">
        <v>75</v>
      </c>
      <c r="K209" s="215">
        <v>830000</v>
      </c>
      <c r="L209" s="142"/>
      <c r="M209" s="142"/>
      <c r="N209" s="159"/>
      <c r="O209" s="147"/>
      <c r="P209" s="130"/>
    </row>
    <row r="210" spans="1:16" s="62" customFormat="1" x14ac:dyDescent="0.2">
      <c r="A210" s="156">
        <v>1</v>
      </c>
      <c r="B210" s="156"/>
      <c r="C210" s="156"/>
      <c r="D210" s="156"/>
      <c r="E210" s="156"/>
      <c r="F210" s="156"/>
      <c r="G210" s="156" t="s">
        <v>135</v>
      </c>
      <c r="H210" s="157" t="s">
        <v>247</v>
      </c>
      <c r="I210" s="157" t="s">
        <v>507</v>
      </c>
      <c r="J210" s="158" t="s">
        <v>508</v>
      </c>
      <c r="K210" s="167">
        <f>SUM(K211)</f>
        <v>830000</v>
      </c>
      <c r="L210" s="167">
        <f>SUM(L211)</f>
        <v>50000</v>
      </c>
      <c r="M210" s="167">
        <f>SUM(M211)</f>
        <v>0</v>
      </c>
      <c r="N210" s="168">
        <f>AVERAGE(L210/K210)*100</f>
        <v>6.024096385542169</v>
      </c>
      <c r="O210" s="169">
        <v>0</v>
      </c>
      <c r="P210" s="130"/>
    </row>
    <row r="211" spans="1:16" s="62" customFormat="1" x14ac:dyDescent="0.2">
      <c r="A211" s="153"/>
      <c r="B211" s="153"/>
      <c r="C211" s="153"/>
      <c r="D211" s="153"/>
      <c r="E211" s="153"/>
      <c r="F211" s="153"/>
      <c r="G211" s="153"/>
      <c r="H211" s="140"/>
      <c r="I211" s="141">
        <v>32</v>
      </c>
      <c r="J211" s="145" t="s">
        <v>72</v>
      </c>
      <c r="K211" s="210">
        <f>SUM(K212)</f>
        <v>830000</v>
      </c>
      <c r="L211" s="210">
        <v>50000</v>
      </c>
      <c r="M211" s="210">
        <v>0</v>
      </c>
      <c r="N211" s="143">
        <f>AVERAGE(L211/K211)*100</f>
        <v>6.024096385542169</v>
      </c>
      <c r="O211" s="144">
        <v>0</v>
      </c>
      <c r="P211" s="130"/>
    </row>
    <row r="212" spans="1:16" s="62" customFormat="1" x14ac:dyDescent="0.2">
      <c r="A212" s="153">
        <v>1</v>
      </c>
      <c r="B212" s="153"/>
      <c r="C212" s="153"/>
      <c r="D212" s="153"/>
      <c r="E212" s="153"/>
      <c r="F212" s="153"/>
      <c r="G212" s="153"/>
      <c r="H212" s="140"/>
      <c r="I212" s="141">
        <v>323</v>
      </c>
      <c r="J212" s="145" t="s">
        <v>75</v>
      </c>
      <c r="K212" s="215">
        <v>830000</v>
      </c>
      <c r="L212" s="142"/>
      <c r="M212" s="142"/>
      <c r="N212" s="159"/>
      <c r="O212" s="147"/>
      <c r="P212" s="130"/>
    </row>
    <row r="213" spans="1:16" s="62" customFormat="1" x14ac:dyDescent="0.2">
      <c r="A213" s="133">
        <v>1</v>
      </c>
      <c r="B213" s="133"/>
      <c r="C213" s="133"/>
      <c r="D213" s="133"/>
      <c r="E213" s="133"/>
      <c r="F213" s="133"/>
      <c r="G213" s="133" t="s">
        <v>135</v>
      </c>
      <c r="H213" s="134" t="s">
        <v>247</v>
      </c>
      <c r="I213" s="134" t="s">
        <v>616</v>
      </c>
      <c r="J213" s="135" t="s">
        <v>617</v>
      </c>
      <c r="K213" s="136">
        <f>SUM(K214)</f>
        <v>230000</v>
      </c>
      <c r="L213" s="136">
        <f>SUM(L214)</f>
        <v>0</v>
      </c>
      <c r="M213" s="136">
        <f>SUM(M214)</f>
        <v>0</v>
      </c>
      <c r="N213" s="137">
        <f>AVERAGE(L213/K213)*100</f>
        <v>0</v>
      </c>
      <c r="O213" s="138">
        <v>0</v>
      </c>
      <c r="P213" s="130"/>
    </row>
    <row r="214" spans="1:16" s="62" customFormat="1" x14ac:dyDescent="0.2">
      <c r="A214" s="153"/>
      <c r="B214" s="153"/>
      <c r="C214" s="153"/>
      <c r="D214" s="153"/>
      <c r="E214" s="153"/>
      <c r="F214" s="153"/>
      <c r="G214" s="153"/>
      <c r="H214" s="140"/>
      <c r="I214" s="141">
        <v>32</v>
      </c>
      <c r="J214" s="145" t="s">
        <v>72</v>
      </c>
      <c r="K214" s="145">
        <f>SUM(K215)</f>
        <v>230000</v>
      </c>
      <c r="L214" s="145">
        <v>0</v>
      </c>
      <c r="M214" s="145">
        <v>0</v>
      </c>
      <c r="N214" s="143">
        <f>AVERAGE(L214/K214)*100</f>
        <v>0</v>
      </c>
      <c r="O214" s="144">
        <v>0</v>
      </c>
      <c r="P214" s="130"/>
    </row>
    <row r="215" spans="1:16" s="62" customFormat="1" x14ac:dyDescent="0.2">
      <c r="A215" s="153">
        <v>1</v>
      </c>
      <c r="B215" s="153"/>
      <c r="C215" s="153"/>
      <c r="D215" s="153"/>
      <c r="E215" s="153"/>
      <c r="F215" s="153"/>
      <c r="G215" s="153"/>
      <c r="H215" s="140"/>
      <c r="I215" s="141">
        <v>323</v>
      </c>
      <c r="J215" s="145" t="s">
        <v>75</v>
      </c>
      <c r="K215" s="142">
        <v>230000</v>
      </c>
      <c r="L215" s="142"/>
      <c r="M215" s="142"/>
      <c r="N215" s="159"/>
      <c r="O215" s="147"/>
      <c r="P215" s="130"/>
    </row>
    <row r="216" spans="1:16" s="62" customFormat="1" x14ac:dyDescent="0.2">
      <c r="A216" s="193">
        <v>1</v>
      </c>
      <c r="B216" s="193"/>
      <c r="C216" s="193"/>
      <c r="D216" s="193"/>
      <c r="E216" s="193"/>
      <c r="F216" s="193"/>
      <c r="G216" s="193" t="s">
        <v>135</v>
      </c>
      <c r="H216" s="194"/>
      <c r="I216" s="194" t="s">
        <v>275</v>
      </c>
      <c r="J216" s="196" t="s">
        <v>276</v>
      </c>
      <c r="K216" s="197">
        <f>SUM(K217+K220+K223+K226+K229+K232)</f>
        <v>785000</v>
      </c>
      <c r="L216" s="197">
        <f t="shared" ref="L216:M216" si="86">SUM(L217+L220+L223+L226+L229+L232)</f>
        <v>600000</v>
      </c>
      <c r="M216" s="197">
        <f t="shared" si="86"/>
        <v>350000</v>
      </c>
      <c r="N216" s="191">
        <f>AVERAGE(L216/K216)*100</f>
        <v>76.433121019108285</v>
      </c>
      <c r="O216" s="192">
        <f t="shared" ref="O216" si="87">AVERAGE(M216/L216)*100</f>
        <v>58.333333333333336</v>
      </c>
      <c r="P216" s="130"/>
    </row>
    <row r="217" spans="1:16" s="62" customFormat="1" x14ac:dyDescent="0.2">
      <c r="A217" s="133">
        <v>1</v>
      </c>
      <c r="B217" s="133"/>
      <c r="C217" s="133"/>
      <c r="D217" s="133"/>
      <c r="E217" s="133"/>
      <c r="F217" s="133"/>
      <c r="G217" s="133" t="s">
        <v>135</v>
      </c>
      <c r="H217" s="134" t="s">
        <v>189</v>
      </c>
      <c r="I217" s="134" t="s">
        <v>512</v>
      </c>
      <c r="J217" s="135" t="s">
        <v>513</v>
      </c>
      <c r="K217" s="136">
        <f>SUM(K218)</f>
        <v>130000</v>
      </c>
      <c r="L217" s="136">
        <f t="shared" ref="L217:M217" si="88">SUM(L218)</f>
        <v>0</v>
      </c>
      <c r="M217" s="136">
        <f t="shared" si="88"/>
        <v>0</v>
      </c>
      <c r="N217" s="137">
        <v>0</v>
      </c>
      <c r="O217" s="138">
        <v>0</v>
      </c>
      <c r="P217" s="130"/>
    </row>
    <row r="218" spans="1:16" s="62" customFormat="1" x14ac:dyDescent="0.2">
      <c r="A218" s="153"/>
      <c r="B218" s="153"/>
      <c r="C218" s="153"/>
      <c r="D218" s="153"/>
      <c r="E218" s="153"/>
      <c r="F218" s="153"/>
      <c r="G218" s="153"/>
      <c r="H218" s="140"/>
      <c r="I218" s="141">
        <v>42</v>
      </c>
      <c r="J218" s="145" t="s">
        <v>95</v>
      </c>
      <c r="K218" s="210">
        <f>SUM(K219)</f>
        <v>130000</v>
      </c>
      <c r="L218" s="210">
        <v>0</v>
      </c>
      <c r="M218" s="210">
        <v>0</v>
      </c>
      <c r="N218" s="143">
        <v>0</v>
      </c>
      <c r="O218" s="144">
        <v>0</v>
      </c>
      <c r="P218" s="130"/>
    </row>
    <row r="219" spans="1:16" s="62" customFormat="1" x14ac:dyDescent="0.2">
      <c r="A219" s="153">
        <v>1</v>
      </c>
      <c r="B219" s="153"/>
      <c r="C219" s="153"/>
      <c r="D219" s="153"/>
      <c r="E219" s="153"/>
      <c r="F219" s="153"/>
      <c r="G219" s="153"/>
      <c r="H219" s="140"/>
      <c r="I219" s="141">
        <v>421</v>
      </c>
      <c r="J219" s="166" t="s">
        <v>250</v>
      </c>
      <c r="K219" s="215">
        <v>130000</v>
      </c>
      <c r="L219" s="215"/>
      <c r="M219" s="215"/>
      <c r="N219" s="159"/>
      <c r="O219" s="147"/>
      <c r="P219" s="130"/>
    </row>
    <row r="220" spans="1:16" s="62" customFormat="1" x14ac:dyDescent="0.2">
      <c r="A220" s="133">
        <v>1</v>
      </c>
      <c r="B220" s="133"/>
      <c r="C220" s="133"/>
      <c r="D220" s="133"/>
      <c r="E220" s="133"/>
      <c r="F220" s="133"/>
      <c r="G220" s="133" t="s">
        <v>135</v>
      </c>
      <c r="H220" s="134" t="s">
        <v>189</v>
      </c>
      <c r="I220" s="134" t="s">
        <v>514</v>
      </c>
      <c r="J220" s="135" t="s">
        <v>515</v>
      </c>
      <c r="K220" s="136">
        <f>SUM(K221)</f>
        <v>260000</v>
      </c>
      <c r="L220" s="136">
        <f t="shared" ref="L220:M220" si="89">SUM(L221)</f>
        <v>0</v>
      </c>
      <c r="M220" s="136">
        <f t="shared" si="89"/>
        <v>0</v>
      </c>
      <c r="N220" s="137">
        <f>AVERAGE(L220/K220)*100</f>
        <v>0</v>
      </c>
      <c r="O220" s="138">
        <v>0</v>
      </c>
      <c r="P220" s="130"/>
    </row>
    <row r="221" spans="1:16" s="62" customFormat="1" x14ac:dyDescent="0.2">
      <c r="A221" s="153"/>
      <c r="B221" s="153"/>
      <c r="C221" s="153"/>
      <c r="D221" s="153"/>
      <c r="E221" s="153"/>
      <c r="F221" s="153"/>
      <c r="G221" s="153"/>
      <c r="H221" s="140"/>
      <c r="I221" s="141">
        <v>42</v>
      </c>
      <c r="J221" s="145" t="s">
        <v>95</v>
      </c>
      <c r="K221" s="210">
        <f>SUM(K222)</f>
        <v>260000</v>
      </c>
      <c r="L221" s="210">
        <v>0</v>
      </c>
      <c r="M221" s="210">
        <v>0</v>
      </c>
      <c r="N221" s="143">
        <f>AVERAGE(L221/K221)*100</f>
        <v>0</v>
      </c>
      <c r="O221" s="144">
        <v>0</v>
      </c>
      <c r="P221" s="130"/>
    </row>
    <row r="222" spans="1:16" s="62" customFormat="1" x14ac:dyDescent="0.2">
      <c r="A222" s="153">
        <v>1</v>
      </c>
      <c r="B222" s="153"/>
      <c r="C222" s="153"/>
      <c r="D222" s="153"/>
      <c r="E222" s="153"/>
      <c r="F222" s="153"/>
      <c r="G222" s="153"/>
      <c r="H222" s="140"/>
      <c r="I222" s="141">
        <v>421</v>
      </c>
      <c r="J222" s="166" t="s">
        <v>250</v>
      </c>
      <c r="K222" s="215">
        <v>260000</v>
      </c>
      <c r="L222" s="215"/>
      <c r="M222" s="215"/>
      <c r="N222" s="159"/>
      <c r="O222" s="147"/>
      <c r="P222" s="130"/>
    </row>
    <row r="223" spans="1:16" s="62" customFormat="1" x14ac:dyDescent="0.2">
      <c r="A223" s="133">
        <v>1</v>
      </c>
      <c r="B223" s="133"/>
      <c r="C223" s="133"/>
      <c r="D223" s="133"/>
      <c r="E223" s="133"/>
      <c r="F223" s="133"/>
      <c r="G223" s="133" t="s">
        <v>135</v>
      </c>
      <c r="H223" s="134" t="s">
        <v>189</v>
      </c>
      <c r="I223" s="134" t="s">
        <v>622</v>
      </c>
      <c r="J223" s="135" t="s">
        <v>623</v>
      </c>
      <c r="K223" s="136">
        <f>SUM(K224)</f>
        <v>90000</v>
      </c>
      <c r="L223" s="136">
        <f t="shared" ref="L223:M223" si="90">SUM(L224)</f>
        <v>50000</v>
      </c>
      <c r="M223" s="136">
        <f t="shared" si="90"/>
        <v>0</v>
      </c>
      <c r="N223" s="137">
        <f>AVERAGE(L223/K223)*100</f>
        <v>55.555555555555557</v>
      </c>
      <c r="O223" s="138">
        <v>0</v>
      </c>
      <c r="P223" s="130"/>
    </row>
    <row r="224" spans="1:16" s="62" customFormat="1" x14ac:dyDescent="0.2">
      <c r="A224" s="153"/>
      <c r="B224" s="153"/>
      <c r="C224" s="153"/>
      <c r="D224" s="153"/>
      <c r="E224" s="153"/>
      <c r="F224" s="153"/>
      <c r="G224" s="153"/>
      <c r="H224" s="140"/>
      <c r="I224" s="141">
        <v>42</v>
      </c>
      <c r="J224" s="145" t="s">
        <v>95</v>
      </c>
      <c r="K224" s="210">
        <f>SUM(K225)</f>
        <v>90000</v>
      </c>
      <c r="L224" s="210">
        <v>50000</v>
      </c>
      <c r="M224" s="210">
        <v>0</v>
      </c>
      <c r="N224" s="143">
        <f>AVERAGE(L224/K224)*100</f>
        <v>55.555555555555557</v>
      </c>
      <c r="O224" s="144">
        <v>0</v>
      </c>
      <c r="P224" s="130"/>
    </row>
    <row r="225" spans="1:16" s="62" customFormat="1" x14ac:dyDescent="0.2">
      <c r="A225" s="153">
        <v>1</v>
      </c>
      <c r="B225" s="153"/>
      <c r="C225" s="153"/>
      <c r="D225" s="153"/>
      <c r="E225" s="153"/>
      <c r="F225" s="153"/>
      <c r="G225" s="153"/>
      <c r="H225" s="140"/>
      <c r="I225" s="141">
        <v>421</v>
      </c>
      <c r="J225" s="166" t="s">
        <v>250</v>
      </c>
      <c r="K225" s="215">
        <v>90000</v>
      </c>
      <c r="L225" s="215"/>
      <c r="M225" s="215"/>
      <c r="N225" s="159"/>
      <c r="O225" s="147"/>
      <c r="P225" s="130"/>
    </row>
    <row r="226" spans="1:16" s="62" customFormat="1" x14ac:dyDescent="0.2">
      <c r="A226" s="133">
        <v>1</v>
      </c>
      <c r="B226" s="133"/>
      <c r="C226" s="133"/>
      <c r="D226" s="133"/>
      <c r="E226" s="133"/>
      <c r="F226" s="133"/>
      <c r="G226" s="133" t="s">
        <v>135</v>
      </c>
      <c r="H226" s="134" t="s">
        <v>189</v>
      </c>
      <c r="I226" s="134" t="s">
        <v>627</v>
      </c>
      <c r="J226" s="135" t="s">
        <v>626</v>
      </c>
      <c r="K226" s="136">
        <f>SUM(K227)</f>
        <v>55000</v>
      </c>
      <c r="L226" s="136">
        <f t="shared" ref="L226:M226" si="91">SUM(L227)</f>
        <v>0</v>
      </c>
      <c r="M226" s="136">
        <f t="shared" si="91"/>
        <v>0</v>
      </c>
      <c r="N226" s="137">
        <f>AVERAGE(L226/K226)*100</f>
        <v>0</v>
      </c>
      <c r="O226" s="138">
        <v>0</v>
      </c>
      <c r="P226" s="130"/>
    </row>
    <row r="227" spans="1:16" s="62" customFormat="1" x14ac:dyDescent="0.2">
      <c r="A227" s="153"/>
      <c r="B227" s="153"/>
      <c r="C227" s="153"/>
      <c r="D227" s="153"/>
      <c r="E227" s="153"/>
      <c r="F227" s="153"/>
      <c r="G227" s="153"/>
      <c r="H227" s="140"/>
      <c r="I227" s="141">
        <v>42</v>
      </c>
      <c r="J227" s="145" t="s">
        <v>95</v>
      </c>
      <c r="K227" s="210">
        <f>SUM(K228)</f>
        <v>55000</v>
      </c>
      <c r="L227" s="210">
        <v>0</v>
      </c>
      <c r="M227" s="210">
        <v>0</v>
      </c>
      <c r="N227" s="143">
        <f>AVERAGE(L227/K227)*100</f>
        <v>0</v>
      </c>
      <c r="O227" s="144">
        <v>0</v>
      </c>
      <c r="P227" s="130"/>
    </row>
    <row r="228" spans="1:16" s="62" customFormat="1" x14ac:dyDescent="0.2">
      <c r="A228" s="153">
        <v>1</v>
      </c>
      <c r="B228" s="153"/>
      <c r="C228" s="153"/>
      <c r="D228" s="153"/>
      <c r="E228" s="153"/>
      <c r="F228" s="153"/>
      <c r="G228" s="153"/>
      <c r="H228" s="140"/>
      <c r="I228" s="141">
        <v>421</v>
      </c>
      <c r="J228" s="166" t="s">
        <v>250</v>
      </c>
      <c r="K228" s="215">
        <v>55000</v>
      </c>
      <c r="L228" s="215"/>
      <c r="M228" s="215"/>
      <c r="N228" s="159"/>
      <c r="O228" s="147"/>
      <c r="P228" s="130"/>
    </row>
    <row r="229" spans="1:16" s="62" customFormat="1" x14ac:dyDescent="0.2">
      <c r="A229" s="133">
        <v>1</v>
      </c>
      <c r="B229" s="133"/>
      <c r="C229" s="133"/>
      <c r="D229" s="133"/>
      <c r="E229" s="133"/>
      <c r="F229" s="133"/>
      <c r="G229" s="133" t="s">
        <v>135</v>
      </c>
      <c r="H229" s="134" t="s">
        <v>189</v>
      </c>
      <c r="I229" s="134" t="s">
        <v>277</v>
      </c>
      <c r="J229" s="135" t="s">
        <v>278</v>
      </c>
      <c r="K229" s="136">
        <f>SUM(K230)</f>
        <v>250000</v>
      </c>
      <c r="L229" s="136">
        <f>SUM(L230)</f>
        <v>150000</v>
      </c>
      <c r="M229" s="136">
        <f>SUM(M230)</f>
        <v>150000</v>
      </c>
      <c r="N229" s="137">
        <f>AVERAGE(L229/K229)*100</f>
        <v>60</v>
      </c>
      <c r="O229" s="138">
        <f>AVERAGE(M229/L229)*100</f>
        <v>100</v>
      </c>
      <c r="P229" s="130"/>
    </row>
    <row r="230" spans="1:16" s="62" customFormat="1" x14ac:dyDescent="0.2">
      <c r="A230" s="153"/>
      <c r="B230" s="153"/>
      <c r="C230" s="153"/>
      <c r="D230" s="153"/>
      <c r="E230" s="153"/>
      <c r="F230" s="153"/>
      <c r="G230" s="153"/>
      <c r="H230" s="140"/>
      <c r="I230" s="141">
        <v>32</v>
      </c>
      <c r="J230" s="145" t="s">
        <v>72</v>
      </c>
      <c r="K230" s="210">
        <f>SUM(K231)</f>
        <v>250000</v>
      </c>
      <c r="L230" s="210">
        <v>150000</v>
      </c>
      <c r="M230" s="210">
        <v>150000</v>
      </c>
      <c r="N230" s="143">
        <f>AVERAGE(L230/K230)*100</f>
        <v>60</v>
      </c>
      <c r="O230" s="144">
        <f>AVERAGE(M230/L230)*100</f>
        <v>100</v>
      </c>
      <c r="P230" s="130"/>
    </row>
    <row r="231" spans="1:16" s="62" customFormat="1" ht="15" customHeight="1" x14ac:dyDescent="0.2">
      <c r="A231" s="153">
        <v>1</v>
      </c>
      <c r="B231" s="153"/>
      <c r="C231" s="153"/>
      <c r="D231" s="153"/>
      <c r="E231" s="153"/>
      <c r="F231" s="153"/>
      <c r="G231" s="153"/>
      <c r="H231" s="140"/>
      <c r="I231" s="141">
        <v>323</v>
      </c>
      <c r="J231" s="145" t="s">
        <v>75</v>
      </c>
      <c r="K231" s="215">
        <v>250000</v>
      </c>
      <c r="L231" s="215"/>
      <c r="M231" s="215"/>
      <c r="N231" s="159"/>
      <c r="O231" s="147"/>
      <c r="P231" s="170"/>
    </row>
    <row r="232" spans="1:16" s="62" customFormat="1" x14ac:dyDescent="0.2">
      <c r="A232" s="133">
        <v>1</v>
      </c>
      <c r="B232" s="133"/>
      <c r="C232" s="133"/>
      <c r="D232" s="133"/>
      <c r="E232" s="133" t="s">
        <v>135</v>
      </c>
      <c r="F232" s="133" t="s">
        <v>135</v>
      </c>
      <c r="G232" s="133" t="s">
        <v>135</v>
      </c>
      <c r="H232" s="134" t="s">
        <v>189</v>
      </c>
      <c r="I232" s="134" t="s">
        <v>279</v>
      </c>
      <c r="J232" s="135" t="s">
        <v>280</v>
      </c>
      <c r="K232" s="136">
        <f>SUM(K233)</f>
        <v>0</v>
      </c>
      <c r="L232" s="136">
        <f>SUM(L233)</f>
        <v>400000</v>
      </c>
      <c r="M232" s="136">
        <f>SUM(M233)</f>
        <v>200000</v>
      </c>
      <c r="N232" s="137">
        <v>0</v>
      </c>
      <c r="O232" s="138">
        <f>AVERAGE(M232/L232)*100</f>
        <v>50</v>
      </c>
      <c r="P232" s="130"/>
    </row>
    <row r="233" spans="1:16" s="62" customFormat="1" x14ac:dyDescent="0.2">
      <c r="A233" s="153"/>
      <c r="B233" s="153"/>
      <c r="C233" s="153"/>
      <c r="D233" s="153"/>
      <c r="E233" s="153"/>
      <c r="F233" s="153"/>
      <c r="G233" s="153"/>
      <c r="H233" s="140"/>
      <c r="I233" s="141">
        <v>32</v>
      </c>
      <c r="J233" s="145" t="s">
        <v>72</v>
      </c>
      <c r="K233" s="210">
        <f>SUM(K234)</f>
        <v>0</v>
      </c>
      <c r="L233" s="210">
        <v>400000</v>
      </c>
      <c r="M233" s="210">
        <v>200000</v>
      </c>
      <c r="N233" s="143">
        <v>0</v>
      </c>
      <c r="O233" s="144">
        <f>AVERAGE(M233/L233)*100</f>
        <v>50</v>
      </c>
      <c r="P233" s="130"/>
    </row>
    <row r="234" spans="1:16" s="62" customFormat="1" x14ac:dyDescent="0.2">
      <c r="A234" s="153">
        <v>1</v>
      </c>
      <c r="B234" s="153"/>
      <c r="C234" s="153"/>
      <c r="D234" s="153"/>
      <c r="E234" s="153"/>
      <c r="F234" s="153"/>
      <c r="G234" s="153"/>
      <c r="H234" s="140"/>
      <c r="I234" s="141">
        <v>323</v>
      </c>
      <c r="J234" s="145" t="s">
        <v>75</v>
      </c>
      <c r="K234" s="215">
        <v>0</v>
      </c>
      <c r="L234" s="215"/>
      <c r="M234" s="215"/>
      <c r="N234" s="159"/>
      <c r="O234" s="147"/>
      <c r="P234" s="130"/>
    </row>
    <row r="235" spans="1:16" s="62" customFormat="1" x14ac:dyDescent="0.2">
      <c r="A235" s="193">
        <v>1</v>
      </c>
      <c r="B235" s="193"/>
      <c r="C235" s="193"/>
      <c r="D235" s="193">
        <v>4</v>
      </c>
      <c r="E235" s="193" t="s">
        <v>135</v>
      </c>
      <c r="F235" s="193">
        <v>6</v>
      </c>
      <c r="G235" s="193" t="s">
        <v>135</v>
      </c>
      <c r="H235" s="194"/>
      <c r="I235" s="194" t="s">
        <v>281</v>
      </c>
      <c r="J235" s="196" t="s">
        <v>282</v>
      </c>
      <c r="K235" s="197">
        <f>SUM(K236+K239+K242+K245)</f>
        <v>1030000</v>
      </c>
      <c r="L235" s="197">
        <f t="shared" ref="L235:M235" si="92">SUM(L236+L239+L242+L245)</f>
        <v>350000</v>
      </c>
      <c r="M235" s="197">
        <f t="shared" si="92"/>
        <v>320000</v>
      </c>
      <c r="N235" s="191">
        <f t="shared" ref="N235:O237" si="93">AVERAGE(L235/K235)*100</f>
        <v>33.980582524271846</v>
      </c>
      <c r="O235" s="192">
        <f t="shared" si="93"/>
        <v>91.428571428571431</v>
      </c>
      <c r="P235" s="130"/>
    </row>
    <row r="236" spans="1:16" s="62" customFormat="1" x14ac:dyDescent="0.2">
      <c r="A236" s="133">
        <v>1</v>
      </c>
      <c r="B236" s="133"/>
      <c r="C236" s="133"/>
      <c r="D236" s="133"/>
      <c r="E236" s="133" t="s">
        <v>135</v>
      </c>
      <c r="F236" s="133">
        <v>6</v>
      </c>
      <c r="G236" s="133" t="s">
        <v>135</v>
      </c>
      <c r="H236" s="134" t="s">
        <v>186</v>
      </c>
      <c r="I236" s="134" t="s">
        <v>283</v>
      </c>
      <c r="J236" s="135" t="s">
        <v>284</v>
      </c>
      <c r="K236" s="136">
        <f>SUM(K237)</f>
        <v>100000</v>
      </c>
      <c r="L236" s="136">
        <f t="shared" ref="L236:M236" si="94">SUM(L237)</f>
        <v>50000</v>
      </c>
      <c r="M236" s="136">
        <f t="shared" si="94"/>
        <v>20000</v>
      </c>
      <c r="N236" s="137">
        <f t="shared" si="93"/>
        <v>50</v>
      </c>
      <c r="O236" s="138">
        <f t="shared" si="93"/>
        <v>40</v>
      </c>
      <c r="P236" s="130"/>
    </row>
    <row r="237" spans="1:16" s="62" customFormat="1" x14ac:dyDescent="0.2">
      <c r="A237" s="153"/>
      <c r="B237" s="153"/>
      <c r="C237" s="153"/>
      <c r="D237" s="153"/>
      <c r="E237" s="153"/>
      <c r="F237" s="153"/>
      <c r="G237" s="153"/>
      <c r="H237" s="140"/>
      <c r="I237" s="141">
        <v>41</v>
      </c>
      <c r="J237" s="145" t="s">
        <v>259</v>
      </c>
      <c r="K237" s="210">
        <f>SUM(K238)</f>
        <v>100000</v>
      </c>
      <c r="L237" s="210">
        <v>50000</v>
      </c>
      <c r="M237" s="210">
        <v>20000</v>
      </c>
      <c r="N237" s="143">
        <f t="shared" si="93"/>
        <v>50</v>
      </c>
      <c r="O237" s="144">
        <f t="shared" si="93"/>
        <v>40</v>
      </c>
      <c r="P237" s="130"/>
    </row>
    <row r="238" spans="1:16" s="62" customFormat="1" x14ac:dyDescent="0.2">
      <c r="A238" s="153">
        <v>1</v>
      </c>
      <c r="B238" s="153"/>
      <c r="C238" s="153"/>
      <c r="D238" s="153"/>
      <c r="E238" s="153"/>
      <c r="F238" s="153">
        <v>6</v>
      </c>
      <c r="G238" s="153"/>
      <c r="H238" s="140"/>
      <c r="I238" s="141">
        <v>411</v>
      </c>
      <c r="J238" s="145" t="s">
        <v>260</v>
      </c>
      <c r="K238" s="215">
        <v>100000</v>
      </c>
      <c r="L238" s="215"/>
      <c r="M238" s="215"/>
      <c r="N238" s="159"/>
      <c r="O238" s="147"/>
      <c r="P238" s="130"/>
    </row>
    <row r="239" spans="1:16" s="62" customFormat="1" x14ac:dyDescent="0.2">
      <c r="A239" s="133">
        <v>1</v>
      </c>
      <c r="B239" s="133"/>
      <c r="C239" s="133"/>
      <c r="D239" s="133">
        <v>4</v>
      </c>
      <c r="E239" s="133" t="s">
        <v>135</v>
      </c>
      <c r="F239" s="133"/>
      <c r="G239" s="133" t="s">
        <v>135</v>
      </c>
      <c r="H239" s="134" t="s">
        <v>186</v>
      </c>
      <c r="I239" s="134" t="s">
        <v>285</v>
      </c>
      <c r="J239" s="171" t="s">
        <v>574</v>
      </c>
      <c r="K239" s="136">
        <f>SUM(K240)</f>
        <v>830000</v>
      </c>
      <c r="L239" s="136">
        <f t="shared" ref="L239:M239" si="95">SUM(L240)</f>
        <v>0</v>
      </c>
      <c r="M239" s="136">
        <f t="shared" si="95"/>
        <v>0</v>
      </c>
      <c r="N239" s="137">
        <f>AVERAGE(L239/K239)*100</f>
        <v>0</v>
      </c>
      <c r="O239" s="138">
        <v>0</v>
      </c>
      <c r="P239" s="130"/>
    </row>
    <row r="240" spans="1:16" s="62" customFormat="1" x14ac:dyDescent="0.2">
      <c r="A240" s="153"/>
      <c r="B240" s="153"/>
      <c r="C240" s="153"/>
      <c r="D240" s="153"/>
      <c r="E240" s="153"/>
      <c r="F240" s="153"/>
      <c r="G240" s="153"/>
      <c r="H240" s="140"/>
      <c r="I240" s="141">
        <v>45</v>
      </c>
      <c r="J240" s="145" t="s">
        <v>100</v>
      </c>
      <c r="K240" s="210">
        <f>SUM(K241)</f>
        <v>830000</v>
      </c>
      <c r="L240" s="210">
        <v>0</v>
      </c>
      <c r="M240" s="210">
        <v>0</v>
      </c>
      <c r="N240" s="143">
        <f>AVERAGE(L240/K240)*100</f>
        <v>0</v>
      </c>
      <c r="O240" s="144">
        <v>0</v>
      </c>
      <c r="P240" s="130"/>
    </row>
    <row r="241" spans="1:16" s="62" customFormat="1" x14ac:dyDescent="0.2">
      <c r="A241" s="153">
        <v>1</v>
      </c>
      <c r="B241" s="153"/>
      <c r="C241" s="153"/>
      <c r="D241" s="153">
        <v>4</v>
      </c>
      <c r="E241" s="153"/>
      <c r="F241" s="153"/>
      <c r="G241" s="153"/>
      <c r="H241" s="140"/>
      <c r="I241" s="141">
        <v>451</v>
      </c>
      <c r="J241" s="166" t="s">
        <v>101</v>
      </c>
      <c r="K241" s="215">
        <v>830000</v>
      </c>
      <c r="L241" s="215"/>
      <c r="M241" s="215"/>
      <c r="N241" s="159"/>
      <c r="O241" s="147"/>
      <c r="P241" s="130"/>
    </row>
    <row r="242" spans="1:16" s="62" customFormat="1" ht="14.25" customHeight="1" x14ac:dyDescent="0.2">
      <c r="A242" s="133">
        <v>1</v>
      </c>
      <c r="B242" s="133"/>
      <c r="C242" s="133"/>
      <c r="D242" s="133"/>
      <c r="E242" s="133"/>
      <c r="F242" s="133"/>
      <c r="G242" s="133" t="s">
        <v>135</v>
      </c>
      <c r="H242" s="134" t="s">
        <v>186</v>
      </c>
      <c r="I242" s="134" t="s">
        <v>556</v>
      </c>
      <c r="J242" s="135" t="s">
        <v>286</v>
      </c>
      <c r="K242" s="136">
        <f>SUM(K243)</f>
        <v>0</v>
      </c>
      <c r="L242" s="136">
        <f t="shared" ref="L242:M242" si="96">SUM(L243)</f>
        <v>300000</v>
      </c>
      <c r="M242" s="136">
        <f t="shared" si="96"/>
        <v>300000</v>
      </c>
      <c r="N242" s="137">
        <v>0</v>
      </c>
      <c r="O242" s="138">
        <f>AVERAGE(M242/L242)*100</f>
        <v>100</v>
      </c>
      <c r="P242" s="130"/>
    </row>
    <row r="243" spans="1:16" s="62" customFormat="1" x14ac:dyDescent="0.2">
      <c r="A243" s="153"/>
      <c r="B243" s="153"/>
      <c r="C243" s="153"/>
      <c r="D243" s="153"/>
      <c r="E243" s="153"/>
      <c r="F243" s="153"/>
      <c r="G243" s="153"/>
      <c r="H243" s="140"/>
      <c r="I243" s="141">
        <v>32</v>
      </c>
      <c r="J243" s="145" t="s">
        <v>72</v>
      </c>
      <c r="K243" s="210">
        <f>SUM(K244)</f>
        <v>0</v>
      </c>
      <c r="L243" s="210">
        <v>300000</v>
      </c>
      <c r="M243" s="210">
        <v>300000</v>
      </c>
      <c r="N243" s="143">
        <v>0</v>
      </c>
      <c r="O243" s="144">
        <f>AVERAGE(M243/L243)*100</f>
        <v>100</v>
      </c>
      <c r="P243" s="130"/>
    </row>
    <row r="244" spans="1:16" s="62" customFormat="1" x14ac:dyDescent="0.2">
      <c r="A244" s="153">
        <v>1</v>
      </c>
      <c r="B244" s="153"/>
      <c r="C244" s="153"/>
      <c r="D244" s="153"/>
      <c r="E244" s="153"/>
      <c r="F244" s="153"/>
      <c r="G244" s="153"/>
      <c r="H244" s="140"/>
      <c r="I244" s="141">
        <v>323</v>
      </c>
      <c r="J244" s="145" t="s">
        <v>75</v>
      </c>
      <c r="K244" s="215">
        <v>0</v>
      </c>
      <c r="L244" s="215"/>
      <c r="M244" s="215"/>
      <c r="N244" s="159"/>
      <c r="O244" s="147"/>
      <c r="P244" s="63"/>
    </row>
    <row r="245" spans="1:16" s="62" customFormat="1" x14ac:dyDescent="0.2">
      <c r="A245" s="133">
        <v>1</v>
      </c>
      <c r="B245" s="133"/>
      <c r="C245" s="133"/>
      <c r="D245" s="133"/>
      <c r="E245" s="133"/>
      <c r="F245" s="133"/>
      <c r="G245" s="133" t="s">
        <v>135</v>
      </c>
      <c r="H245" s="134" t="s">
        <v>186</v>
      </c>
      <c r="I245" s="297" t="s">
        <v>593</v>
      </c>
      <c r="J245" s="298" t="s">
        <v>594</v>
      </c>
      <c r="K245" s="299">
        <f>SUM(K246)</f>
        <v>100000</v>
      </c>
      <c r="L245" s="299">
        <f t="shared" ref="L245:M245" si="97">SUM(L246)</f>
        <v>0</v>
      </c>
      <c r="M245" s="299">
        <f t="shared" si="97"/>
        <v>0</v>
      </c>
      <c r="N245" s="300">
        <v>0</v>
      </c>
      <c r="O245" s="301">
        <v>0</v>
      </c>
      <c r="P245" s="63"/>
    </row>
    <row r="246" spans="1:16" s="62" customFormat="1" x14ac:dyDescent="0.2">
      <c r="A246" s="153"/>
      <c r="B246" s="153"/>
      <c r="C246" s="153"/>
      <c r="D246" s="153"/>
      <c r="E246" s="153"/>
      <c r="F246" s="153"/>
      <c r="G246" s="153"/>
      <c r="H246" s="140"/>
      <c r="I246" s="141">
        <v>32</v>
      </c>
      <c r="J246" s="166" t="s">
        <v>72</v>
      </c>
      <c r="K246" s="215">
        <f>SUM(K247)</f>
        <v>100000</v>
      </c>
      <c r="L246" s="215">
        <v>0</v>
      </c>
      <c r="M246" s="215">
        <v>0</v>
      </c>
      <c r="N246" s="159">
        <v>0</v>
      </c>
      <c r="O246" s="147">
        <v>0</v>
      </c>
      <c r="P246" s="63"/>
    </row>
    <row r="247" spans="1:16" s="62" customFormat="1" x14ac:dyDescent="0.2">
      <c r="A247" s="153">
        <v>1</v>
      </c>
      <c r="B247" s="153"/>
      <c r="C247" s="153"/>
      <c r="D247" s="153"/>
      <c r="E247" s="153"/>
      <c r="F247" s="153"/>
      <c r="G247" s="153"/>
      <c r="H247" s="140"/>
      <c r="I247" s="141">
        <v>323</v>
      </c>
      <c r="J247" s="166" t="s">
        <v>75</v>
      </c>
      <c r="K247" s="215">
        <v>100000</v>
      </c>
      <c r="L247" s="215"/>
      <c r="M247" s="215"/>
      <c r="N247" s="159"/>
      <c r="O247" s="147"/>
      <c r="P247" s="63"/>
    </row>
    <row r="248" spans="1:16" s="62" customFormat="1" x14ac:dyDescent="0.2">
      <c r="A248" s="193">
        <v>1</v>
      </c>
      <c r="B248" s="193"/>
      <c r="C248" s="193"/>
      <c r="D248" s="193"/>
      <c r="E248" s="193" t="s">
        <v>135</v>
      </c>
      <c r="F248" s="193" t="s">
        <v>135</v>
      </c>
      <c r="G248" s="193" t="s">
        <v>135</v>
      </c>
      <c r="H248" s="194"/>
      <c r="I248" s="194" t="s">
        <v>287</v>
      </c>
      <c r="J248" s="196" t="s">
        <v>288</v>
      </c>
      <c r="K248" s="197">
        <f>SUM(K249+K252)</f>
        <v>200000</v>
      </c>
      <c r="L248" s="197">
        <f t="shared" ref="L248:M248" si="98">SUM(L249+L252)</f>
        <v>100000</v>
      </c>
      <c r="M248" s="197">
        <f t="shared" si="98"/>
        <v>500000</v>
      </c>
      <c r="N248" s="191">
        <f t="shared" ref="N248:O250" si="99">AVERAGE(L248/K248)*100</f>
        <v>50</v>
      </c>
      <c r="O248" s="192">
        <f t="shared" si="99"/>
        <v>500</v>
      </c>
      <c r="P248" s="130"/>
    </row>
    <row r="249" spans="1:16" s="62" customFormat="1" x14ac:dyDescent="0.2">
      <c r="A249" s="133">
        <v>1</v>
      </c>
      <c r="B249" s="133"/>
      <c r="C249" s="133"/>
      <c r="D249" s="133"/>
      <c r="E249" s="133" t="s">
        <v>135</v>
      </c>
      <c r="F249" s="133" t="s">
        <v>135</v>
      </c>
      <c r="G249" s="133" t="s">
        <v>135</v>
      </c>
      <c r="H249" s="134" t="s">
        <v>289</v>
      </c>
      <c r="I249" s="134" t="s">
        <v>290</v>
      </c>
      <c r="J249" s="135" t="s">
        <v>516</v>
      </c>
      <c r="K249" s="136">
        <f>SUM(K250)</f>
        <v>150000</v>
      </c>
      <c r="L249" s="136">
        <f t="shared" ref="L249:M249" si="100">SUM(L250)</f>
        <v>100000</v>
      </c>
      <c r="M249" s="136">
        <f t="shared" si="100"/>
        <v>500000</v>
      </c>
      <c r="N249" s="137">
        <f t="shared" si="99"/>
        <v>66.666666666666657</v>
      </c>
      <c r="O249" s="138">
        <f t="shared" si="99"/>
        <v>500</v>
      </c>
      <c r="P249" s="130"/>
    </row>
    <row r="250" spans="1:16" s="62" customFormat="1" x14ac:dyDescent="0.2">
      <c r="A250" s="153"/>
      <c r="B250" s="153"/>
      <c r="C250" s="153"/>
      <c r="D250" s="153"/>
      <c r="E250" s="153"/>
      <c r="F250" s="153"/>
      <c r="G250" s="153"/>
      <c r="H250" s="140"/>
      <c r="I250" s="141">
        <v>36</v>
      </c>
      <c r="J250" s="145" t="s">
        <v>83</v>
      </c>
      <c r="K250" s="210">
        <f>SUM(K251)</f>
        <v>150000</v>
      </c>
      <c r="L250" s="210">
        <v>100000</v>
      </c>
      <c r="M250" s="210">
        <v>500000</v>
      </c>
      <c r="N250" s="143">
        <f t="shared" si="99"/>
        <v>66.666666666666657</v>
      </c>
      <c r="O250" s="144">
        <f t="shared" si="99"/>
        <v>500</v>
      </c>
      <c r="P250" s="130"/>
    </row>
    <row r="251" spans="1:16" s="62" customFormat="1" x14ac:dyDescent="0.2">
      <c r="A251" s="153">
        <v>1</v>
      </c>
      <c r="B251" s="153"/>
      <c r="C251" s="153"/>
      <c r="D251" s="153"/>
      <c r="E251" s="153"/>
      <c r="F251" s="153"/>
      <c r="G251" s="153"/>
      <c r="H251" s="140"/>
      <c r="I251" s="141">
        <v>363</v>
      </c>
      <c r="J251" s="166" t="s">
        <v>84</v>
      </c>
      <c r="K251" s="215">
        <v>150000</v>
      </c>
      <c r="L251" s="215"/>
      <c r="M251" s="215"/>
      <c r="N251" s="159"/>
      <c r="O251" s="147"/>
      <c r="P251" s="130"/>
    </row>
    <row r="252" spans="1:16" s="62" customFormat="1" x14ac:dyDescent="0.2">
      <c r="A252" s="133">
        <v>1</v>
      </c>
      <c r="B252" s="133"/>
      <c r="C252" s="133"/>
      <c r="D252" s="133"/>
      <c r="E252" s="133" t="s">
        <v>135</v>
      </c>
      <c r="F252" s="133" t="s">
        <v>135</v>
      </c>
      <c r="G252" s="133" t="s">
        <v>135</v>
      </c>
      <c r="H252" s="134" t="s">
        <v>289</v>
      </c>
      <c r="I252" s="134" t="s">
        <v>620</v>
      </c>
      <c r="J252" s="135" t="s">
        <v>621</v>
      </c>
      <c r="K252" s="136">
        <f>SUM(K253)</f>
        <v>50000</v>
      </c>
      <c r="L252" s="136">
        <f t="shared" ref="L252:M252" si="101">SUM(L253)</f>
        <v>0</v>
      </c>
      <c r="M252" s="136">
        <f t="shared" si="101"/>
        <v>0</v>
      </c>
      <c r="N252" s="137">
        <f t="shared" ref="N252:N253" si="102">AVERAGE(L252/K252)*100</f>
        <v>0</v>
      </c>
      <c r="O252" s="138">
        <v>0</v>
      </c>
      <c r="P252" s="130"/>
    </row>
    <row r="253" spans="1:16" s="62" customFormat="1" x14ac:dyDescent="0.2">
      <c r="A253" s="153"/>
      <c r="B253" s="153"/>
      <c r="C253" s="153"/>
      <c r="D253" s="153"/>
      <c r="E253" s="153"/>
      <c r="F253" s="153"/>
      <c r="G253" s="153"/>
      <c r="H253" s="140"/>
      <c r="I253" s="141">
        <v>36</v>
      </c>
      <c r="J253" s="145" t="s">
        <v>83</v>
      </c>
      <c r="K253" s="210">
        <f>SUM(K254)</f>
        <v>50000</v>
      </c>
      <c r="L253" s="210">
        <v>0</v>
      </c>
      <c r="M253" s="210">
        <v>0</v>
      </c>
      <c r="N253" s="143">
        <f t="shared" si="102"/>
        <v>0</v>
      </c>
      <c r="O253" s="144">
        <v>0</v>
      </c>
      <c r="P253" s="130"/>
    </row>
    <row r="254" spans="1:16" s="62" customFormat="1" x14ac:dyDescent="0.2">
      <c r="A254" s="153">
        <v>1</v>
      </c>
      <c r="B254" s="153"/>
      <c r="C254" s="153"/>
      <c r="D254" s="153"/>
      <c r="E254" s="153"/>
      <c r="F254" s="153"/>
      <c r="G254" s="153"/>
      <c r="H254" s="140"/>
      <c r="I254" s="141">
        <v>363</v>
      </c>
      <c r="J254" s="166" t="s">
        <v>84</v>
      </c>
      <c r="K254" s="215">
        <v>50000</v>
      </c>
      <c r="L254" s="215"/>
      <c r="M254" s="215"/>
      <c r="N254" s="159"/>
      <c r="O254" s="147"/>
      <c r="P254" s="130"/>
    </row>
    <row r="255" spans="1:16" s="62" customFormat="1" x14ac:dyDescent="0.2">
      <c r="A255" s="193">
        <v>1</v>
      </c>
      <c r="B255" s="193"/>
      <c r="C255" s="193"/>
      <c r="D255" s="193"/>
      <c r="E255" s="193" t="s">
        <v>135</v>
      </c>
      <c r="F255" s="193" t="s">
        <v>135</v>
      </c>
      <c r="G255" s="193"/>
      <c r="H255" s="194"/>
      <c r="I255" s="194" t="s">
        <v>291</v>
      </c>
      <c r="J255" s="196" t="s">
        <v>292</v>
      </c>
      <c r="K255" s="197">
        <f>SUM(K256+K259+K262+K265+K268+K271+K274+K277+K280+K283+K286)</f>
        <v>3135000</v>
      </c>
      <c r="L255" s="197">
        <f t="shared" ref="L255:M255" si="103">SUM(L256+L259+L262+L265+L268+L271+L274+L277+L280+L283+L286)</f>
        <v>1980000</v>
      </c>
      <c r="M255" s="197">
        <f t="shared" si="103"/>
        <v>2030000</v>
      </c>
      <c r="N255" s="191">
        <f t="shared" ref="N255" si="104">AVERAGE(L255/K255)*100</f>
        <v>63.157894736842103</v>
      </c>
      <c r="O255" s="192">
        <f>AVERAGE(M255/L255)*100</f>
        <v>102.52525252525253</v>
      </c>
      <c r="P255" s="130"/>
    </row>
    <row r="256" spans="1:16" s="62" customFormat="1" ht="15" customHeight="1" x14ac:dyDescent="0.2">
      <c r="A256" s="133">
        <v>1</v>
      </c>
      <c r="B256" s="133"/>
      <c r="C256" s="133"/>
      <c r="D256" s="133"/>
      <c r="E256" s="133" t="s">
        <v>135</v>
      </c>
      <c r="F256" s="133" t="s">
        <v>135</v>
      </c>
      <c r="G256" s="133" t="s">
        <v>135</v>
      </c>
      <c r="H256" s="134" t="s">
        <v>247</v>
      </c>
      <c r="I256" s="134" t="s">
        <v>293</v>
      </c>
      <c r="J256" s="135" t="s">
        <v>545</v>
      </c>
      <c r="K256" s="136">
        <f>SUM(K257)</f>
        <v>100000</v>
      </c>
      <c r="L256" s="136">
        <f t="shared" ref="L256:M256" si="105">SUM(L257)</f>
        <v>300000</v>
      </c>
      <c r="M256" s="136">
        <f t="shared" si="105"/>
        <v>300000</v>
      </c>
      <c r="N256" s="137">
        <f>AVERAGE(L256/K256)*100</f>
        <v>300</v>
      </c>
      <c r="O256" s="138">
        <f>AVERAGE(M256/L256)*100</f>
        <v>100</v>
      </c>
      <c r="P256" s="160"/>
    </row>
    <row r="257" spans="1:16" s="62" customFormat="1" x14ac:dyDescent="0.2">
      <c r="A257" s="153"/>
      <c r="B257" s="153"/>
      <c r="C257" s="153"/>
      <c r="D257" s="153"/>
      <c r="E257" s="153"/>
      <c r="F257" s="153"/>
      <c r="G257" s="153"/>
      <c r="H257" s="140"/>
      <c r="I257" s="141">
        <v>42</v>
      </c>
      <c r="J257" s="145" t="s">
        <v>95</v>
      </c>
      <c r="K257" s="145">
        <f>SUM(K258)</f>
        <v>100000</v>
      </c>
      <c r="L257" s="210">
        <v>300000</v>
      </c>
      <c r="M257" s="210">
        <v>300000</v>
      </c>
      <c r="N257" s="143">
        <f>AVERAGE(L257/K257)*100</f>
        <v>300</v>
      </c>
      <c r="O257" s="144">
        <f>AVERAGE(M257/L257)*100</f>
        <v>100</v>
      </c>
      <c r="P257" s="130"/>
    </row>
    <row r="258" spans="1:16" s="62" customFormat="1" x14ac:dyDescent="0.2">
      <c r="A258" s="153">
        <v>1</v>
      </c>
      <c r="B258" s="153"/>
      <c r="C258" s="153"/>
      <c r="D258" s="153"/>
      <c r="E258" s="153"/>
      <c r="F258" s="153"/>
      <c r="G258" s="153"/>
      <c r="H258" s="140"/>
      <c r="I258" s="141">
        <v>421</v>
      </c>
      <c r="J258" s="145" t="s">
        <v>250</v>
      </c>
      <c r="K258" s="215">
        <v>100000</v>
      </c>
      <c r="L258" s="142"/>
      <c r="M258" s="142"/>
      <c r="N258" s="159"/>
      <c r="O258" s="147"/>
      <c r="P258" s="130"/>
    </row>
    <row r="259" spans="1:16" s="62" customFormat="1" x14ac:dyDescent="0.2">
      <c r="A259" s="133">
        <v>1</v>
      </c>
      <c r="B259" s="133"/>
      <c r="C259" s="133"/>
      <c r="D259" s="133">
        <v>4</v>
      </c>
      <c r="E259" s="133"/>
      <c r="F259" s="133" t="s">
        <v>135</v>
      </c>
      <c r="G259" s="133" t="s">
        <v>135</v>
      </c>
      <c r="H259" s="134" t="s">
        <v>186</v>
      </c>
      <c r="I259" s="134" t="s">
        <v>520</v>
      </c>
      <c r="J259" s="135" t="s">
        <v>577</v>
      </c>
      <c r="K259" s="136">
        <f>SUM(K260)</f>
        <v>425000</v>
      </c>
      <c r="L259" s="136">
        <f t="shared" ref="L259:M259" si="106">SUM(L260)</f>
        <v>0</v>
      </c>
      <c r="M259" s="136">
        <f t="shared" si="106"/>
        <v>0</v>
      </c>
      <c r="N259" s="137">
        <f>AVERAGE(L259/K259)*100</f>
        <v>0</v>
      </c>
      <c r="O259" s="138">
        <v>0</v>
      </c>
      <c r="P259" s="130"/>
    </row>
    <row r="260" spans="1:16" s="62" customFormat="1" x14ac:dyDescent="0.2">
      <c r="A260" s="153"/>
      <c r="B260" s="153"/>
      <c r="C260" s="153"/>
      <c r="D260" s="153"/>
      <c r="E260" s="153"/>
      <c r="F260" s="153"/>
      <c r="G260" s="153"/>
      <c r="H260" s="140"/>
      <c r="I260" s="141">
        <v>42</v>
      </c>
      <c r="J260" s="145" t="s">
        <v>95</v>
      </c>
      <c r="K260" s="210">
        <f>SUM(K261)</f>
        <v>425000</v>
      </c>
      <c r="L260" s="210">
        <v>0</v>
      </c>
      <c r="M260" s="210">
        <v>0</v>
      </c>
      <c r="N260" s="143">
        <f>AVERAGE(L260/K260)*100</f>
        <v>0</v>
      </c>
      <c r="O260" s="144">
        <v>0</v>
      </c>
      <c r="P260" s="130"/>
    </row>
    <row r="261" spans="1:16" s="62" customFormat="1" x14ac:dyDescent="0.2">
      <c r="A261" s="153">
        <v>1</v>
      </c>
      <c r="B261" s="153"/>
      <c r="C261" s="153"/>
      <c r="D261" s="153">
        <v>4</v>
      </c>
      <c r="E261" s="153"/>
      <c r="F261" s="153"/>
      <c r="G261" s="153"/>
      <c r="H261" s="140"/>
      <c r="I261" s="141">
        <v>421</v>
      </c>
      <c r="J261" s="145" t="s">
        <v>250</v>
      </c>
      <c r="K261" s="210">
        <v>425000</v>
      </c>
      <c r="L261" s="235"/>
      <c r="M261" s="210"/>
      <c r="N261" s="159"/>
      <c r="O261" s="147"/>
      <c r="P261" s="130"/>
    </row>
    <row r="262" spans="1:16" s="62" customFormat="1" x14ac:dyDescent="0.2">
      <c r="A262" s="133">
        <v>1</v>
      </c>
      <c r="B262" s="133"/>
      <c r="C262" s="133"/>
      <c r="D262" s="133"/>
      <c r="E262" s="133"/>
      <c r="F262" s="133" t="s">
        <v>135</v>
      </c>
      <c r="G262" s="133" t="s">
        <v>135</v>
      </c>
      <c r="H262" s="134" t="s">
        <v>153</v>
      </c>
      <c r="I262" s="134" t="s">
        <v>295</v>
      </c>
      <c r="J262" s="135" t="s">
        <v>631</v>
      </c>
      <c r="K262" s="136">
        <f>SUM(K263)</f>
        <v>40000</v>
      </c>
      <c r="L262" s="136">
        <f t="shared" ref="L262:M262" si="107">SUM(L263)</f>
        <v>0</v>
      </c>
      <c r="M262" s="136">
        <f t="shared" si="107"/>
        <v>0</v>
      </c>
      <c r="N262" s="137">
        <f>AVERAGE(L262/K262)*100</f>
        <v>0</v>
      </c>
      <c r="O262" s="138">
        <v>0</v>
      </c>
      <c r="P262" s="130"/>
    </row>
    <row r="263" spans="1:16" s="62" customFormat="1" x14ac:dyDescent="0.2">
      <c r="A263" s="153"/>
      <c r="B263" s="153"/>
      <c r="C263" s="153"/>
      <c r="D263" s="153"/>
      <c r="E263" s="153"/>
      <c r="F263" s="153"/>
      <c r="G263" s="153"/>
      <c r="H263" s="140"/>
      <c r="I263" s="141">
        <v>42</v>
      </c>
      <c r="J263" s="145" t="s">
        <v>95</v>
      </c>
      <c r="K263" s="210">
        <f>SUM(K264)</f>
        <v>40000</v>
      </c>
      <c r="L263" s="210">
        <v>0</v>
      </c>
      <c r="M263" s="210">
        <v>0</v>
      </c>
      <c r="N263" s="143">
        <f>AVERAGE(L263/K263)*100</f>
        <v>0</v>
      </c>
      <c r="O263" s="144">
        <v>0</v>
      </c>
      <c r="P263" s="130"/>
    </row>
    <row r="264" spans="1:16" s="62" customFormat="1" x14ac:dyDescent="0.2">
      <c r="A264" s="153">
        <v>1</v>
      </c>
      <c r="B264" s="153"/>
      <c r="C264" s="153"/>
      <c r="D264" s="153"/>
      <c r="E264" s="153"/>
      <c r="F264" s="153"/>
      <c r="G264" s="153"/>
      <c r="H264" s="140"/>
      <c r="I264" s="141">
        <v>422</v>
      </c>
      <c r="J264" s="145" t="s">
        <v>296</v>
      </c>
      <c r="K264" s="215">
        <v>40000</v>
      </c>
      <c r="L264" s="215"/>
      <c r="M264" s="215"/>
      <c r="N264" s="159"/>
      <c r="O264" s="147"/>
      <c r="P264" s="130"/>
    </row>
    <row r="265" spans="1:16" s="62" customFormat="1" x14ac:dyDescent="0.2">
      <c r="A265" s="133">
        <v>1</v>
      </c>
      <c r="B265" s="133"/>
      <c r="C265" s="133"/>
      <c r="D265" s="133"/>
      <c r="E265" s="133"/>
      <c r="F265" s="133" t="s">
        <v>135</v>
      </c>
      <c r="G265" s="133" t="s">
        <v>135</v>
      </c>
      <c r="H265" s="134" t="s">
        <v>186</v>
      </c>
      <c r="I265" s="134" t="s">
        <v>518</v>
      </c>
      <c r="J265" s="135" t="s">
        <v>509</v>
      </c>
      <c r="K265" s="136">
        <f>SUM(K266)</f>
        <v>100000</v>
      </c>
      <c r="L265" s="136">
        <f>SUM(L266)</f>
        <v>0</v>
      </c>
      <c r="M265" s="136">
        <f>SUM(M266)</f>
        <v>0</v>
      </c>
      <c r="N265" s="137">
        <v>0</v>
      </c>
      <c r="O265" s="138">
        <v>0</v>
      </c>
      <c r="P265" s="129"/>
    </row>
    <row r="266" spans="1:16" s="62" customFormat="1" x14ac:dyDescent="0.2">
      <c r="A266" s="153"/>
      <c r="B266" s="153"/>
      <c r="C266" s="153"/>
      <c r="D266" s="153"/>
      <c r="E266" s="153"/>
      <c r="F266" s="153"/>
      <c r="G266" s="153"/>
      <c r="H266" s="140"/>
      <c r="I266" s="141">
        <v>42</v>
      </c>
      <c r="J266" s="145" t="s">
        <v>95</v>
      </c>
      <c r="K266" s="210">
        <f>SUM(K267)</f>
        <v>100000</v>
      </c>
      <c r="L266" s="210">
        <v>0</v>
      </c>
      <c r="M266" s="210">
        <v>0</v>
      </c>
      <c r="N266" s="143">
        <v>0</v>
      </c>
      <c r="O266" s="144">
        <v>0</v>
      </c>
      <c r="P266" s="129"/>
    </row>
    <row r="267" spans="1:16" s="62" customFormat="1" x14ac:dyDescent="0.2">
      <c r="A267" s="153">
        <v>1</v>
      </c>
      <c r="B267" s="153"/>
      <c r="C267" s="153"/>
      <c r="D267" s="153"/>
      <c r="E267" s="153"/>
      <c r="F267" s="153"/>
      <c r="G267" s="153"/>
      <c r="H267" s="140"/>
      <c r="I267" s="141">
        <v>421</v>
      </c>
      <c r="J267" s="166" t="s">
        <v>510</v>
      </c>
      <c r="K267" s="215">
        <v>100000</v>
      </c>
      <c r="L267" s="215"/>
      <c r="M267" s="215"/>
      <c r="N267" s="159"/>
      <c r="O267" s="147"/>
      <c r="P267" s="129"/>
    </row>
    <row r="268" spans="1:16" s="58" customFormat="1" ht="15.75" customHeight="1" x14ac:dyDescent="0.2">
      <c r="A268" s="133"/>
      <c r="B268" s="133"/>
      <c r="C268" s="133"/>
      <c r="D268" s="133">
        <v>4</v>
      </c>
      <c r="E268" s="133"/>
      <c r="F268" s="133" t="s">
        <v>135</v>
      </c>
      <c r="G268" s="133" t="s">
        <v>135</v>
      </c>
      <c r="H268" s="134" t="s">
        <v>186</v>
      </c>
      <c r="I268" s="134" t="s">
        <v>541</v>
      </c>
      <c r="J268" s="135" t="s">
        <v>272</v>
      </c>
      <c r="K268" s="136">
        <f t="shared" ref="K268:M269" si="108">SUM(K269)</f>
        <v>750000</v>
      </c>
      <c r="L268" s="136">
        <f t="shared" si="108"/>
        <v>500000</v>
      </c>
      <c r="M268" s="136">
        <f t="shared" si="108"/>
        <v>1000000</v>
      </c>
      <c r="N268" s="137">
        <f>AVERAGE(L268/K268)*100</f>
        <v>66.666666666666657</v>
      </c>
      <c r="O268" s="138">
        <f>AVERAGE(M268/L268)*100</f>
        <v>200</v>
      </c>
      <c r="P268" s="129"/>
    </row>
    <row r="269" spans="1:16" s="62" customFormat="1" x14ac:dyDescent="0.2">
      <c r="A269" s="219"/>
      <c r="B269" s="219"/>
      <c r="C269" s="219"/>
      <c r="D269" s="219"/>
      <c r="E269" s="219"/>
      <c r="F269" s="219"/>
      <c r="G269" s="219"/>
      <c r="H269" s="220"/>
      <c r="I269" s="221">
        <v>42</v>
      </c>
      <c r="J269" s="210" t="s">
        <v>95</v>
      </c>
      <c r="K269" s="145">
        <f t="shared" si="108"/>
        <v>750000</v>
      </c>
      <c r="L269" s="210">
        <v>500000</v>
      </c>
      <c r="M269" s="210">
        <v>1000000</v>
      </c>
      <c r="N269" s="143">
        <f>AVERAGE(L269/K269)*100</f>
        <v>66.666666666666657</v>
      </c>
      <c r="O269" s="144">
        <f>AVERAGE(M269/L269)*100</f>
        <v>200</v>
      </c>
      <c r="P269" s="130"/>
    </row>
    <row r="270" spans="1:16" s="62" customFormat="1" x14ac:dyDescent="0.2">
      <c r="A270" s="219"/>
      <c r="B270" s="219"/>
      <c r="C270" s="219"/>
      <c r="D270" s="219">
        <v>4</v>
      </c>
      <c r="E270" s="219"/>
      <c r="F270" s="219"/>
      <c r="G270" s="219"/>
      <c r="H270" s="220"/>
      <c r="I270" s="221">
        <v>421</v>
      </c>
      <c r="J270" s="210" t="s">
        <v>250</v>
      </c>
      <c r="K270" s="215">
        <v>750000</v>
      </c>
      <c r="L270" s="142"/>
      <c r="M270" s="142"/>
      <c r="N270" s="159"/>
      <c r="O270" s="147"/>
      <c r="P270" s="130"/>
    </row>
    <row r="271" spans="1:16" s="62" customFormat="1" x14ac:dyDescent="0.2">
      <c r="A271" s="156">
        <v>1</v>
      </c>
      <c r="B271" s="156"/>
      <c r="C271" s="156"/>
      <c r="D271" s="156"/>
      <c r="E271" s="156"/>
      <c r="F271" s="156"/>
      <c r="G271" s="156" t="s">
        <v>135</v>
      </c>
      <c r="H271" s="157" t="s">
        <v>173</v>
      </c>
      <c r="I271" s="157" t="s">
        <v>543</v>
      </c>
      <c r="J271" s="158" t="s">
        <v>585</v>
      </c>
      <c r="K271" s="167">
        <f>SUM(K272)</f>
        <v>30000</v>
      </c>
      <c r="L271" s="167">
        <f>SUM(L272)</f>
        <v>30000</v>
      </c>
      <c r="M271" s="167">
        <f>SUM(M272)</f>
        <v>30000</v>
      </c>
      <c r="N271" s="168">
        <f>AVERAGE(L271/K271)*100</f>
        <v>100</v>
      </c>
      <c r="O271" s="307">
        <f>AVERAGE(M271/L271)*100</f>
        <v>100</v>
      </c>
      <c r="P271" s="308"/>
    </row>
    <row r="272" spans="1:16" s="62" customFormat="1" x14ac:dyDescent="0.2">
      <c r="A272" s="153"/>
      <c r="B272" s="153"/>
      <c r="C272" s="153"/>
      <c r="D272" s="153"/>
      <c r="E272" s="153"/>
      <c r="F272" s="153"/>
      <c r="G272" s="153"/>
      <c r="H272" s="140"/>
      <c r="I272" s="141">
        <v>45</v>
      </c>
      <c r="J272" s="145" t="s">
        <v>100</v>
      </c>
      <c r="K272" s="210">
        <f>SUM(K273)</f>
        <v>30000</v>
      </c>
      <c r="L272" s="210">
        <v>30000</v>
      </c>
      <c r="M272" s="210">
        <v>30000</v>
      </c>
      <c r="N272" s="143">
        <f>AVERAGE(L272/K272)*100</f>
        <v>100</v>
      </c>
      <c r="O272" s="144">
        <f>AVERAGE(M272/L272)*100</f>
        <v>100</v>
      </c>
      <c r="P272" s="129"/>
    </row>
    <row r="273" spans="1:17" s="62" customFormat="1" x14ac:dyDescent="0.2">
      <c r="A273" s="153">
        <v>1</v>
      </c>
      <c r="B273" s="153"/>
      <c r="C273" s="153"/>
      <c r="D273" s="153"/>
      <c r="E273" s="153"/>
      <c r="F273" s="153"/>
      <c r="G273" s="153"/>
      <c r="H273" s="140"/>
      <c r="I273" s="221">
        <v>451</v>
      </c>
      <c r="J273" s="224" t="s">
        <v>101</v>
      </c>
      <c r="K273" s="215">
        <v>30000</v>
      </c>
      <c r="L273" s="215"/>
      <c r="M273" s="215"/>
      <c r="N273" s="159"/>
      <c r="O273" s="147"/>
      <c r="P273" s="129"/>
    </row>
    <row r="274" spans="1:17" s="58" customFormat="1" ht="15.75" customHeight="1" x14ac:dyDescent="0.2">
      <c r="A274" s="133"/>
      <c r="B274" s="133"/>
      <c r="C274" s="133"/>
      <c r="D274" s="133">
        <v>4</v>
      </c>
      <c r="E274" s="133"/>
      <c r="F274" s="133" t="s">
        <v>135</v>
      </c>
      <c r="G274" s="133" t="s">
        <v>135</v>
      </c>
      <c r="H274" s="134" t="s">
        <v>186</v>
      </c>
      <c r="I274" s="134" t="s">
        <v>569</v>
      </c>
      <c r="J274" s="135" t="s">
        <v>578</v>
      </c>
      <c r="K274" s="136">
        <f>SUM(K275)</f>
        <v>1000000</v>
      </c>
      <c r="L274" s="136">
        <f t="shared" ref="L274:M274" si="109">SUM(L275)</f>
        <v>600000</v>
      </c>
      <c r="M274" s="136">
        <f t="shared" si="109"/>
        <v>500000</v>
      </c>
      <c r="N274" s="168">
        <f>AVERAGE(L274/K274)*100</f>
        <v>60</v>
      </c>
      <c r="O274" s="138">
        <f>AVERAGE(M274/L274)*100</f>
        <v>83.333333333333343</v>
      </c>
    </row>
    <row r="275" spans="1:17" s="62" customFormat="1" x14ac:dyDescent="0.2">
      <c r="A275" s="153"/>
      <c r="B275" s="153"/>
      <c r="C275" s="153"/>
      <c r="D275" s="153"/>
      <c r="E275" s="153"/>
      <c r="F275" s="153"/>
      <c r="G275" s="153"/>
      <c r="H275" s="140"/>
      <c r="I275" s="141">
        <v>42</v>
      </c>
      <c r="J275" s="145" t="s">
        <v>95</v>
      </c>
      <c r="K275" s="145">
        <f>SUM(K276)</f>
        <v>1000000</v>
      </c>
      <c r="L275" s="145">
        <v>600000</v>
      </c>
      <c r="M275" s="145">
        <v>500000</v>
      </c>
      <c r="N275" s="143">
        <f>AVERAGE(L275/K275)*100</f>
        <v>60</v>
      </c>
      <c r="O275" s="144">
        <f>AVERAGE(M275/L275)*100</f>
        <v>83.333333333333343</v>
      </c>
    </row>
    <row r="276" spans="1:17" s="62" customFormat="1" x14ac:dyDescent="0.2">
      <c r="A276" s="153"/>
      <c r="B276" s="153"/>
      <c r="C276" s="153"/>
      <c r="D276" s="153">
        <v>4</v>
      </c>
      <c r="E276" s="153"/>
      <c r="F276" s="153"/>
      <c r="G276" s="153"/>
      <c r="H276" s="140"/>
      <c r="I276" s="221">
        <v>421</v>
      </c>
      <c r="J276" s="210" t="s">
        <v>250</v>
      </c>
      <c r="K276" s="142">
        <v>1000000</v>
      </c>
      <c r="L276" s="215"/>
      <c r="M276" s="142"/>
      <c r="N276" s="144"/>
      <c r="O276" s="144"/>
    </row>
    <row r="277" spans="1:17" s="62" customFormat="1" ht="15" customHeight="1" x14ac:dyDescent="0.2">
      <c r="A277" s="133">
        <v>1</v>
      </c>
      <c r="B277" s="133"/>
      <c r="C277" s="133"/>
      <c r="D277" s="133"/>
      <c r="E277" s="133"/>
      <c r="F277" s="133" t="s">
        <v>135</v>
      </c>
      <c r="G277" s="133" t="s">
        <v>135</v>
      </c>
      <c r="H277" s="134" t="s">
        <v>186</v>
      </c>
      <c r="I277" s="134" t="s">
        <v>575</v>
      </c>
      <c r="J277" s="135" t="s">
        <v>576</v>
      </c>
      <c r="K277" s="136">
        <f>SUM(K278)</f>
        <v>470000</v>
      </c>
      <c r="L277" s="136">
        <f t="shared" ref="L277:M277" si="110">SUM(L278)</f>
        <v>100000</v>
      </c>
      <c r="M277" s="136">
        <f t="shared" si="110"/>
        <v>0</v>
      </c>
      <c r="N277" s="168">
        <f>AVERAGE(L277/K277)*100</f>
        <v>21.276595744680851</v>
      </c>
      <c r="O277" s="138">
        <f>AVERAGE(M277/L277)*100</f>
        <v>0</v>
      </c>
    </row>
    <row r="278" spans="1:17" s="62" customFormat="1" x14ac:dyDescent="0.2">
      <c r="A278" s="153"/>
      <c r="B278" s="153"/>
      <c r="C278" s="153"/>
      <c r="D278" s="153"/>
      <c r="E278" s="153"/>
      <c r="F278" s="153"/>
      <c r="G278" s="153"/>
      <c r="H278" s="140"/>
      <c r="I278" s="141">
        <v>42</v>
      </c>
      <c r="J278" s="145" t="s">
        <v>95</v>
      </c>
      <c r="K278" s="145">
        <f>SUM(K279)</f>
        <v>470000</v>
      </c>
      <c r="L278" s="145">
        <v>100000</v>
      </c>
      <c r="M278" s="145">
        <v>0</v>
      </c>
      <c r="N278" s="143">
        <f>AVERAGE(L278/K278)*100</f>
        <v>21.276595744680851</v>
      </c>
      <c r="O278" s="144">
        <f>AVERAGE(M278/L278)*100</f>
        <v>0</v>
      </c>
    </row>
    <row r="279" spans="1:17" s="62" customFormat="1" x14ac:dyDescent="0.2">
      <c r="A279" s="153">
        <v>1</v>
      </c>
      <c r="B279" s="153"/>
      <c r="C279" s="153"/>
      <c r="D279" s="153"/>
      <c r="E279" s="153"/>
      <c r="F279" s="153"/>
      <c r="G279" s="153"/>
      <c r="H279" s="140"/>
      <c r="I279" s="221">
        <v>421</v>
      </c>
      <c r="J279" s="210" t="s">
        <v>250</v>
      </c>
      <c r="K279" s="142">
        <v>470000</v>
      </c>
      <c r="L279" s="215"/>
      <c r="M279" s="142"/>
      <c r="N279" s="144"/>
      <c r="O279" s="144"/>
    </row>
    <row r="280" spans="1:17" s="62" customFormat="1" x14ac:dyDescent="0.2">
      <c r="A280" s="133">
        <v>1</v>
      </c>
      <c r="B280" s="133"/>
      <c r="C280" s="133"/>
      <c r="D280" s="133"/>
      <c r="E280" s="133"/>
      <c r="F280" s="133" t="s">
        <v>135</v>
      </c>
      <c r="G280" s="133" t="s">
        <v>135</v>
      </c>
      <c r="H280" s="134" t="s">
        <v>186</v>
      </c>
      <c r="I280" s="134" t="s">
        <v>618</v>
      </c>
      <c r="J280" s="135" t="s">
        <v>619</v>
      </c>
      <c r="K280" s="136">
        <f>SUM(K281)</f>
        <v>200000</v>
      </c>
      <c r="L280" s="136">
        <f t="shared" ref="L280:M280" si="111">SUM(L281)</f>
        <v>200000</v>
      </c>
      <c r="M280" s="136">
        <f t="shared" si="111"/>
        <v>200000</v>
      </c>
      <c r="N280" s="168">
        <f>AVERAGE(L280/K280)*100</f>
        <v>100</v>
      </c>
      <c r="O280" s="138">
        <f>AVERAGE(M280/L280)*100</f>
        <v>100</v>
      </c>
    </row>
    <row r="281" spans="1:17" s="62" customFormat="1" x14ac:dyDescent="0.2">
      <c r="A281" s="153"/>
      <c r="B281" s="153"/>
      <c r="C281" s="153"/>
      <c r="D281" s="153"/>
      <c r="E281" s="153"/>
      <c r="F281" s="153"/>
      <c r="G281" s="153"/>
      <c r="H281" s="140"/>
      <c r="I281" s="141">
        <v>42</v>
      </c>
      <c r="J281" s="145" t="s">
        <v>95</v>
      </c>
      <c r="K281" s="145">
        <f>SUM(K282)</f>
        <v>200000</v>
      </c>
      <c r="L281" s="145">
        <v>200000</v>
      </c>
      <c r="M281" s="145">
        <v>200000</v>
      </c>
      <c r="N281" s="143">
        <f>AVERAGE(L281/K281)*100</f>
        <v>100</v>
      </c>
      <c r="O281" s="144">
        <f>AVERAGE(M281/L281)*100</f>
        <v>100</v>
      </c>
    </row>
    <row r="282" spans="1:17" s="62" customFormat="1" x14ac:dyDescent="0.2">
      <c r="A282" s="153">
        <v>1</v>
      </c>
      <c r="B282" s="153"/>
      <c r="C282" s="153"/>
      <c r="D282" s="153"/>
      <c r="E282" s="153"/>
      <c r="F282" s="153"/>
      <c r="G282" s="153"/>
      <c r="H282" s="140"/>
      <c r="I282" s="221">
        <v>421</v>
      </c>
      <c r="J282" s="210" t="s">
        <v>250</v>
      </c>
      <c r="K282" s="142">
        <v>200000</v>
      </c>
      <c r="L282" s="215"/>
      <c r="M282" s="142"/>
      <c r="N282" s="144"/>
      <c r="O282" s="144"/>
    </row>
    <row r="283" spans="1:17" s="62" customFormat="1" x14ac:dyDescent="0.2">
      <c r="A283" s="133">
        <v>1</v>
      </c>
      <c r="B283" s="133"/>
      <c r="C283" s="133"/>
      <c r="D283" s="133"/>
      <c r="E283" s="133"/>
      <c r="F283" s="133"/>
      <c r="G283" s="133" t="s">
        <v>135</v>
      </c>
      <c r="H283" s="134" t="s">
        <v>186</v>
      </c>
      <c r="I283" s="134" t="s">
        <v>629</v>
      </c>
      <c r="J283" s="135" t="s">
        <v>628</v>
      </c>
      <c r="K283" s="136">
        <f>SUM(K284)</f>
        <v>20000</v>
      </c>
      <c r="L283" s="136">
        <f t="shared" ref="L283:M283" si="112">SUM(L284)</f>
        <v>0</v>
      </c>
      <c r="M283" s="136">
        <f t="shared" si="112"/>
        <v>0</v>
      </c>
      <c r="N283" s="137">
        <f t="shared" ref="N283:N284" si="113">AVERAGE(L283/K283)*100</f>
        <v>0</v>
      </c>
      <c r="O283" s="138">
        <v>0</v>
      </c>
    </row>
    <row r="284" spans="1:17" s="62" customFormat="1" x14ac:dyDescent="0.2">
      <c r="A284" s="153"/>
      <c r="B284" s="153"/>
      <c r="C284" s="153"/>
      <c r="D284" s="153"/>
      <c r="E284" s="153"/>
      <c r="F284" s="153"/>
      <c r="G284" s="153"/>
      <c r="H284" s="140"/>
      <c r="I284" s="141">
        <v>41</v>
      </c>
      <c r="J284" s="145" t="s">
        <v>259</v>
      </c>
      <c r="K284" s="210">
        <f>SUM(K285)</f>
        <v>20000</v>
      </c>
      <c r="L284" s="210">
        <v>0</v>
      </c>
      <c r="M284" s="210">
        <v>0</v>
      </c>
      <c r="N284" s="143">
        <f t="shared" si="113"/>
        <v>0</v>
      </c>
      <c r="O284" s="144">
        <v>0</v>
      </c>
    </row>
    <row r="285" spans="1:17" s="62" customFormat="1" x14ac:dyDescent="0.2">
      <c r="A285" s="153">
        <v>1</v>
      </c>
      <c r="B285" s="153"/>
      <c r="C285" s="153"/>
      <c r="D285" s="153"/>
      <c r="E285" s="153"/>
      <c r="F285" s="153"/>
      <c r="G285" s="153"/>
      <c r="H285" s="140"/>
      <c r="I285" s="141">
        <v>411</v>
      </c>
      <c r="J285" s="145" t="s">
        <v>260</v>
      </c>
      <c r="K285" s="215">
        <v>20000</v>
      </c>
      <c r="L285" s="215"/>
      <c r="M285" s="215"/>
      <c r="N285" s="159"/>
      <c r="O285" s="147"/>
    </row>
    <row r="286" spans="1:17" s="62" customFormat="1" x14ac:dyDescent="0.2">
      <c r="A286" s="156">
        <v>1</v>
      </c>
      <c r="B286" s="156"/>
      <c r="C286" s="156"/>
      <c r="D286" s="156"/>
      <c r="E286" s="156"/>
      <c r="F286" s="156"/>
      <c r="G286" s="156" t="s">
        <v>135</v>
      </c>
      <c r="H286" s="157" t="s">
        <v>186</v>
      </c>
      <c r="I286" s="157" t="s">
        <v>517</v>
      </c>
      <c r="J286" s="158" t="s">
        <v>519</v>
      </c>
      <c r="K286" s="167">
        <f>SUM(K287)</f>
        <v>0</v>
      </c>
      <c r="L286" s="167">
        <f>SUM(L287)</f>
        <v>250000</v>
      </c>
      <c r="M286" s="167">
        <f>SUM(M287)</f>
        <v>0</v>
      </c>
      <c r="N286" s="168">
        <v>0</v>
      </c>
      <c r="O286" s="138">
        <f>AVERAGE(M286/L286)*100</f>
        <v>0</v>
      </c>
      <c r="P286" s="130"/>
    </row>
    <row r="287" spans="1:17" s="62" customFormat="1" x14ac:dyDescent="0.2">
      <c r="A287" s="153"/>
      <c r="B287" s="153"/>
      <c r="C287" s="153"/>
      <c r="D287" s="153"/>
      <c r="E287" s="153"/>
      <c r="F287" s="153"/>
      <c r="G287" s="153"/>
      <c r="H287" s="140"/>
      <c r="I287" s="141">
        <v>32</v>
      </c>
      <c r="J287" s="145" t="s">
        <v>72</v>
      </c>
      <c r="K287" s="210">
        <f>SUM(K288)</f>
        <v>0</v>
      </c>
      <c r="L287" s="210">
        <v>250000</v>
      </c>
      <c r="M287" s="210">
        <v>0</v>
      </c>
      <c r="N287" s="143">
        <v>0</v>
      </c>
      <c r="O287" s="144">
        <f>AVERAGE(M287/L287)*100</f>
        <v>0</v>
      </c>
      <c r="P287" s="130"/>
    </row>
    <row r="288" spans="1:17" s="62" customFormat="1" x14ac:dyDescent="0.2">
      <c r="A288" s="153">
        <v>1</v>
      </c>
      <c r="B288" s="153"/>
      <c r="C288" s="153"/>
      <c r="D288" s="153"/>
      <c r="E288" s="153"/>
      <c r="F288" s="153"/>
      <c r="G288" s="153"/>
      <c r="H288" s="140"/>
      <c r="I288" s="141">
        <v>323</v>
      </c>
      <c r="J288" s="145" t="s">
        <v>75</v>
      </c>
      <c r="K288" s="215">
        <v>0</v>
      </c>
      <c r="L288" s="215"/>
      <c r="M288" s="215"/>
      <c r="N288" s="159"/>
      <c r="O288" s="147"/>
      <c r="P288" s="130"/>
      <c r="Q288" s="223"/>
    </row>
    <row r="289" spans="1:17" s="62" customFormat="1" x14ac:dyDescent="0.2">
      <c r="A289" s="193">
        <v>1</v>
      </c>
      <c r="B289" s="193"/>
      <c r="C289" s="193"/>
      <c r="D289" s="193"/>
      <c r="E289" s="193"/>
      <c r="F289" s="193"/>
      <c r="G289" s="193" t="s">
        <v>135</v>
      </c>
      <c r="H289" s="194"/>
      <c r="I289" s="194" t="s">
        <v>298</v>
      </c>
      <c r="J289" s="196" t="s">
        <v>299</v>
      </c>
      <c r="K289" s="197">
        <f>SUM(K290+K293+K296)</f>
        <v>1675000</v>
      </c>
      <c r="L289" s="197">
        <f t="shared" ref="L289:M289" si="114">SUM(L290+L293+L296)</f>
        <v>250000</v>
      </c>
      <c r="M289" s="197">
        <f t="shared" si="114"/>
        <v>200000</v>
      </c>
      <c r="N289" s="191">
        <f t="shared" ref="N289:O294" si="115">AVERAGE(L289/K289)*100</f>
        <v>14.925373134328357</v>
      </c>
      <c r="O289" s="192">
        <f t="shared" si="115"/>
        <v>80</v>
      </c>
      <c r="P289" s="130"/>
      <c r="Q289" s="223"/>
    </row>
    <row r="290" spans="1:17" s="62" customFormat="1" x14ac:dyDescent="0.2">
      <c r="A290" s="133">
        <v>1</v>
      </c>
      <c r="B290" s="133"/>
      <c r="C290" s="133"/>
      <c r="D290" s="133"/>
      <c r="E290" s="133"/>
      <c r="F290" s="133"/>
      <c r="G290" s="133" t="s">
        <v>135</v>
      </c>
      <c r="H290" s="134" t="s">
        <v>186</v>
      </c>
      <c r="I290" s="134" t="s">
        <v>300</v>
      </c>
      <c r="J290" s="135" t="s">
        <v>301</v>
      </c>
      <c r="K290" s="136">
        <f>SUM(K291)</f>
        <v>100000</v>
      </c>
      <c r="L290" s="136">
        <f t="shared" ref="L290:M290" si="116">SUM(L291)</f>
        <v>100000</v>
      </c>
      <c r="M290" s="136">
        <f t="shared" si="116"/>
        <v>100000</v>
      </c>
      <c r="N290" s="137">
        <f t="shared" si="115"/>
        <v>100</v>
      </c>
      <c r="O290" s="138">
        <f t="shared" si="115"/>
        <v>100</v>
      </c>
      <c r="P290" s="130"/>
    </row>
    <row r="291" spans="1:17" s="62" customFormat="1" x14ac:dyDescent="0.2">
      <c r="A291" s="153"/>
      <c r="B291" s="153"/>
      <c r="C291" s="153"/>
      <c r="D291" s="153"/>
      <c r="E291" s="153"/>
      <c r="F291" s="153"/>
      <c r="G291" s="153"/>
      <c r="H291" s="140"/>
      <c r="I291" s="141">
        <v>41</v>
      </c>
      <c r="J291" s="145" t="s">
        <v>259</v>
      </c>
      <c r="K291" s="210">
        <f>SUM(K292)</f>
        <v>100000</v>
      </c>
      <c r="L291" s="210">
        <v>100000</v>
      </c>
      <c r="M291" s="210">
        <v>100000</v>
      </c>
      <c r="N291" s="143">
        <f t="shared" si="115"/>
        <v>100</v>
      </c>
      <c r="O291" s="144">
        <f t="shared" si="115"/>
        <v>100</v>
      </c>
      <c r="P291" s="130"/>
    </row>
    <row r="292" spans="1:17" s="62" customFormat="1" x14ac:dyDescent="0.2">
      <c r="A292" s="153">
        <v>1</v>
      </c>
      <c r="B292" s="153"/>
      <c r="C292" s="153"/>
      <c r="D292" s="153"/>
      <c r="E292" s="153"/>
      <c r="F292" s="153"/>
      <c r="G292" s="153"/>
      <c r="H292" s="140"/>
      <c r="I292" s="141">
        <v>411</v>
      </c>
      <c r="J292" s="145" t="s">
        <v>260</v>
      </c>
      <c r="K292" s="215">
        <v>100000</v>
      </c>
      <c r="L292" s="215"/>
      <c r="M292" s="215"/>
      <c r="N292" s="159"/>
      <c r="O292" s="147"/>
      <c r="P292" s="130"/>
    </row>
    <row r="293" spans="1:17" s="62" customFormat="1" x14ac:dyDescent="0.2">
      <c r="A293" s="133">
        <v>1</v>
      </c>
      <c r="B293" s="133"/>
      <c r="C293" s="133"/>
      <c r="D293" s="133"/>
      <c r="E293" s="133"/>
      <c r="F293" s="133"/>
      <c r="G293" s="133" t="s">
        <v>135</v>
      </c>
      <c r="H293" s="134" t="s">
        <v>247</v>
      </c>
      <c r="I293" s="134" t="s">
        <v>302</v>
      </c>
      <c r="J293" s="135" t="s">
        <v>303</v>
      </c>
      <c r="K293" s="136">
        <f>SUM(K294)</f>
        <v>1525000</v>
      </c>
      <c r="L293" s="136">
        <f t="shared" ref="L293:M293" si="117">SUM(L294)</f>
        <v>100000</v>
      </c>
      <c r="M293" s="136">
        <f t="shared" si="117"/>
        <v>50000</v>
      </c>
      <c r="N293" s="137">
        <f>AVERAGE(L293/K293)*100</f>
        <v>6.557377049180328</v>
      </c>
      <c r="O293" s="138">
        <f>AVERAGE(M293/L293)*100</f>
        <v>50</v>
      </c>
      <c r="P293" s="130"/>
    </row>
    <row r="294" spans="1:17" s="62" customFormat="1" x14ac:dyDescent="0.2">
      <c r="A294" s="153"/>
      <c r="B294" s="153"/>
      <c r="C294" s="153"/>
      <c r="D294" s="153"/>
      <c r="E294" s="153"/>
      <c r="F294" s="153"/>
      <c r="G294" s="153"/>
      <c r="H294" s="140"/>
      <c r="I294" s="141">
        <v>42</v>
      </c>
      <c r="J294" s="145" t="s">
        <v>95</v>
      </c>
      <c r="K294" s="210">
        <f>SUM(K295)</f>
        <v>1525000</v>
      </c>
      <c r="L294" s="210">
        <v>100000</v>
      </c>
      <c r="M294" s="210">
        <v>50000</v>
      </c>
      <c r="N294" s="143">
        <f t="shared" si="115"/>
        <v>6.557377049180328</v>
      </c>
      <c r="O294" s="144">
        <f>AVERAGE(M294/L294)*100</f>
        <v>50</v>
      </c>
      <c r="P294" s="130"/>
    </row>
    <row r="295" spans="1:17" s="62" customFormat="1" x14ac:dyDescent="0.2">
      <c r="A295" s="153">
        <v>1</v>
      </c>
      <c r="B295" s="153"/>
      <c r="C295" s="153"/>
      <c r="D295" s="153"/>
      <c r="E295" s="153"/>
      <c r="F295" s="153"/>
      <c r="G295" s="153"/>
      <c r="H295" s="140"/>
      <c r="I295" s="141">
        <v>421</v>
      </c>
      <c r="J295" s="145" t="s">
        <v>250</v>
      </c>
      <c r="K295" s="215">
        <v>1525000</v>
      </c>
      <c r="L295" s="215"/>
      <c r="M295" s="215"/>
      <c r="N295" s="159"/>
      <c r="O295" s="147"/>
      <c r="P295" s="172"/>
    </row>
    <row r="296" spans="1:17" s="62" customFormat="1" x14ac:dyDescent="0.2">
      <c r="A296" s="133">
        <v>1</v>
      </c>
      <c r="B296" s="133"/>
      <c r="C296" s="133"/>
      <c r="D296" s="133"/>
      <c r="E296" s="133"/>
      <c r="F296" s="133"/>
      <c r="G296" s="133" t="s">
        <v>135</v>
      </c>
      <c r="H296" s="134" t="s">
        <v>304</v>
      </c>
      <c r="I296" s="134" t="s">
        <v>305</v>
      </c>
      <c r="J296" s="135" t="s">
        <v>306</v>
      </c>
      <c r="K296" s="136">
        <f>SUM(K297)</f>
        <v>50000</v>
      </c>
      <c r="L296" s="136">
        <f t="shared" ref="L296:M296" si="118">SUM(L297)</f>
        <v>50000</v>
      </c>
      <c r="M296" s="136">
        <f t="shared" si="118"/>
        <v>50000</v>
      </c>
      <c r="N296" s="137">
        <f>AVERAGE(L296/K296)*100</f>
        <v>100</v>
      </c>
      <c r="O296" s="138">
        <f>AVERAGE(M296/L296)*100</f>
        <v>100</v>
      </c>
      <c r="P296" s="130"/>
    </row>
    <row r="297" spans="1:17" s="62" customFormat="1" x14ac:dyDescent="0.2">
      <c r="A297" s="153"/>
      <c r="B297" s="153"/>
      <c r="C297" s="153"/>
      <c r="D297" s="153"/>
      <c r="E297" s="153"/>
      <c r="F297" s="153"/>
      <c r="G297" s="153"/>
      <c r="H297" s="140"/>
      <c r="I297" s="141">
        <v>42</v>
      </c>
      <c r="J297" s="145" t="s">
        <v>95</v>
      </c>
      <c r="K297" s="210">
        <f>SUM(K298)</f>
        <v>50000</v>
      </c>
      <c r="L297" s="210">
        <v>50000</v>
      </c>
      <c r="M297" s="210">
        <v>50000</v>
      </c>
      <c r="N297" s="143">
        <f>AVERAGE(L297/K297)*100</f>
        <v>100</v>
      </c>
      <c r="O297" s="144">
        <f>AVERAGE(M297/L297)*100</f>
        <v>100</v>
      </c>
      <c r="P297" s="130"/>
    </row>
    <row r="298" spans="1:17" s="62" customFormat="1" x14ac:dyDescent="0.2">
      <c r="A298" s="153">
        <v>1</v>
      </c>
      <c r="B298" s="153"/>
      <c r="C298" s="153"/>
      <c r="D298" s="153"/>
      <c r="E298" s="153"/>
      <c r="F298" s="153"/>
      <c r="G298" s="153"/>
      <c r="H298" s="140"/>
      <c r="I298" s="141">
        <v>421</v>
      </c>
      <c r="J298" s="145" t="s">
        <v>250</v>
      </c>
      <c r="K298" s="215">
        <v>50000</v>
      </c>
      <c r="L298" s="215"/>
      <c r="M298" s="215"/>
      <c r="N298" s="159"/>
      <c r="O298" s="147"/>
      <c r="P298" s="172"/>
    </row>
    <row r="299" spans="1:17" s="62" customFormat="1" x14ac:dyDescent="0.2">
      <c r="A299" s="193">
        <v>1</v>
      </c>
      <c r="B299" s="193"/>
      <c r="C299" s="193"/>
      <c r="D299" s="193"/>
      <c r="E299" s="193"/>
      <c r="F299" s="193">
        <v>6</v>
      </c>
      <c r="G299" s="193" t="s">
        <v>135</v>
      </c>
      <c r="H299" s="194"/>
      <c r="I299" s="194" t="s">
        <v>307</v>
      </c>
      <c r="J299" s="196" t="s">
        <v>308</v>
      </c>
      <c r="K299" s="197">
        <f>SUM(K300+K303)</f>
        <v>0</v>
      </c>
      <c r="L299" s="197">
        <f t="shared" ref="L299:M299" si="119">SUM(L300+L303)</f>
        <v>100000</v>
      </c>
      <c r="M299" s="197">
        <f t="shared" si="119"/>
        <v>100000</v>
      </c>
      <c r="N299" s="191">
        <v>0</v>
      </c>
      <c r="O299" s="192">
        <f>AVERAGE(M299/L299)*100</f>
        <v>100</v>
      </c>
      <c r="P299" s="130"/>
    </row>
    <row r="300" spans="1:17" s="62" customFormat="1" x14ac:dyDescent="0.2">
      <c r="A300" s="133"/>
      <c r="B300" s="133"/>
      <c r="C300" s="133"/>
      <c r="D300" s="133"/>
      <c r="E300" s="133"/>
      <c r="F300" s="133">
        <v>6</v>
      </c>
      <c r="G300" s="133" t="s">
        <v>135</v>
      </c>
      <c r="H300" s="134" t="s">
        <v>186</v>
      </c>
      <c r="I300" s="134" t="s">
        <v>309</v>
      </c>
      <c r="J300" s="135" t="s">
        <v>301</v>
      </c>
      <c r="K300" s="136">
        <f>SUM(K301)</f>
        <v>0</v>
      </c>
      <c r="L300" s="136">
        <f t="shared" ref="L300:M300" si="120">SUM(L301)</f>
        <v>50000</v>
      </c>
      <c r="M300" s="136">
        <f t="shared" si="120"/>
        <v>50000</v>
      </c>
      <c r="N300" s="137">
        <v>0</v>
      </c>
      <c r="O300" s="138">
        <f>AVERAGE(M300/L300)*100</f>
        <v>100</v>
      </c>
      <c r="P300" s="130"/>
    </row>
    <row r="301" spans="1:17" s="62" customFormat="1" x14ac:dyDescent="0.2">
      <c r="A301" s="153"/>
      <c r="B301" s="153"/>
      <c r="C301" s="153"/>
      <c r="D301" s="153"/>
      <c r="E301" s="153"/>
      <c r="F301" s="153"/>
      <c r="G301" s="153"/>
      <c r="H301" s="140"/>
      <c r="I301" s="141">
        <v>41</v>
      </c>
      <c r="J301" s="145" t="s">
        <v>259</v>
      </c>
      <c r="K301" s="210">
        <f>SUM(K302)</f>
        <v>0</v>
      </c>
      <c r="L301" s="210">
        <v>50000</v>
      </c>
      <c r="M301" s="210">
        <v>50000</v>
      </c>
      <c r="N301" s="143">
        <v>0</v>
      </c>
      <c r="O301" s="144">
        <f>AVERAGE(M301/L301)*100</f>
        <v>100</v>
      </c>
      <c r="P301" s="130"/>
    </row>
    <row r="302" spans="1:17" s="62" customFormat="1" x14ac:dyDescent="0.2">
      <c r="A302" s="153"/>
      <c r="B302" s="153"/>
      <c r="C302" s="153"/>
      <c r="D302" s="153"/>
      <c r="E302" s="153"/>
      <c r="F302" s="153">
        <v>6</v>
      </c>
      <c r="G302" s="153"/>
      <c r="H302" s="140"/>
      <c r="I302" s="141">
        <v>411</v>
      </c>
      <c r="J302" s="145" t="s">
        <v>260</v>
      </c>
      <c r="K302" s="215">
        <v>0</v>
      </c>
      <c r="L302" s="215"/>
      <c r="M302" s="215"/>
      <c r="N302" s="159"/>
      <c r="O302" s="147"/>
      <c r="P302" s="130"/>
    </row>
    <row r="303" spans="1:17" s="62" customFormat="1" x14ac:dyDescent="0.2">
      <c r="A303" s="133">
        <v>1</v>
      </c>
      <c r="B303" s="133"/>
      <c r="C303" s="133"/>
      <c r="D303" s="133"/>
      <c r="E303" s="133"/>
      <c r="F303" s="133" t="s">
        <v>135</v>
      </c>
      <c r="G303" s="133" t="s">
        <v>135</v>
      </c>
      <c r="H303" s="134" t="s">
        <v>247</v>
      </c>
      <c r="I303" s="134" t="s">
        <v>310</v>
      </c>
      <c r="J303" s="135" t="s">
        <v>303</v>
      </c>
      <c r="K303" s="136">
        <f>SUM(K304)</f>
        <v>0</v>
      </c>
      <c r="L303" s="136">
        <f t="shared" ref="L303:M303" si="121">SUM(L304)</f>
        <v>50000</v>
      </c>
      <c r="M303" s="136">
        <f t="shared" si="121"/>
        <v>50000</v>
      </c>
      <c r="N303" s="137">
        <v>0</v>
      </c>
      <c r="O303" s="138">
        <f>AVERAGE(M303/L303)*100</f>
        <v>100</v>
      </c>
      <c r="P303" s="130"/>
    </row>
    <row r="304" spans="1:17" s="62" customFormat="1" x14ac:dyDescent="0.2">
      <c r="A304" s="153"/>
      <c r="B304" s="153"/>
      <c r="C304" s="153"/>
      <c r="D304" s="153"/>
      <c r="E304" s="153"/>
      <c r="F304" s="153"/>
      <c r="G304" s="153"/>
      <c r="H304" s="140"/>
      <c r="I304" s="141">
        <v>42</v>
      </c>
      <c r="J304" s="145" t="s">
        <v>95</v>
      </c>
      <c r="K304" s="210">
        <f>SUM(K305:K305)</f>
        <v>0</v>
      </c>
      <c r="L304" s="302">
        <v>50000</v>
      </c>
      <c r="M304" s="302">
        <v>50000</v>
      </c>
      <c r="N304" s="143">
        <v>0</v>
      </c>
      <c r="O304" s="144">
        <f>AVERAGE(M304/L304)*100</f>
        <v>100</v>
      </c>
      <c r="P304" s="130"/>
    </row>
    <row r="305" spans="1:16" s="62" customFormat="1" x14ac:dyDescent="0.2">
      <c r="A305" s="153">
        <v>1</v>
      </c>
      <c r="B305" s="153"/>
      <c r="C305" s="153"/>
      <c r="D305" s="153"/>
      <c r="E305" s="153"/>
      <c r="F305" s="153"/>
      <c r="G305" s="153"/>
      <c r="H305" s="140"/>
      <c r="I305" s="141">
        <v>426</v>
      </c>
      <c r="J305" s="145" t="s">
        <v>177</v>
      </c>
      <c r="K305" s="215">
        <v>0</v>
      </c>
      <c r="L305" s="215"/>
      <c r="M305" s="215"/>
      <c r="N305" s="159"/>
      <c r="O305" s="147"/>
      <c r="P305" s="129"/>
    </row>
    <row r="306" spans="1:16" s="62" customFormat="1" x14ac:dyDescent="0.2">
      <c r="A306" s="193"/>
      <c r="B306" s="193"/>
      <c r="C306" s="193"/>
      <c r="D306" s="193"/>
      <c r="E306" s="193"/>
      <c r="F306" s="193"/>
      <c r="G306" s="193">
        <v>7</v>
      </c>
      <c r="H306" s="194"/>
      <c r="I306" s="194" t="s">
        <v>549</v>
      </c>
      <c r="J306" s="196" t="s">
        <v>312</v>
      </c>
      <c r="K306" s="197">
        <f>SUM(K307)</f>
        <v>3000000</v>
      </c>
      <c r="L306" s="197">
        <f t="shared" ref="L306:M307" si="122">SUM(L307)</f>
        <v>3000000</v>
      </c>
      <c r="M306" s="197">
        <f t="shared" si="122"/>
        <v>0</v>
      </c>
      <c r="N306" s="191">
        <f>AVERAGE(L306/K306)*100</f>
        <v>100</v>
      </c>
      <c r="O306" s="192">
        <f t="shared" ref="N306:O308" si="123">AVERAGE(M306/L306)*100</f>
        <v>0</v>
      </c>
      <c r="P306" s="130"/>
    </row>
    <row r="307" spans="1:16" s="62" customFormat="1" x14ac:dyDescent="0.2">
      <c r="A307" s="133"/>
      <c r="B307" s="133"/>
      <c r="C307" s="133"/>
      <c r="D307" s="133"/>
      <c r="E307" s="133"/>
      <c r="F307" s="133" t="s">
        <v>135</v>
      </c>
      <c r="G307" s="133">
        <v>7</v>
      </c>
      <c r="H307" s="134" t="s">
        <v>313</v>
      </c>
      <c r="I307" s="134" t="s">
        <v>550</v>
      </c>
      <c r="J307" s="135" t="s">
        <v>568</v>
      </c>
      <c r="K307" s="136">
        <f>SUM(K308)</f>
        <v>3000000</v>
      </c>
      <c r="L307" s="136">
        <f t="shared" si="122"/>
        <v>3000000</v>
      </c>
      <c r="M307" s="136">
        <f t="shared" si="122"/>
        <v>0</v>
      </c>
      <c r="N307" s="137">
        <f t="shared" si="123"/>
        <v>100</v>
      </c>
      <c r="O307" s="138">
        <f t="shared" si="123"/>
        <v>0</v>
      </c>
      <c r="P307" s="129"/>
    </row>
    <row r="308" spans="1:16" s="62" customFormat="1" x14ac:dyDescent="0.2">
      <c r="A308" s="153"/>
      <c r="B308" s="153"/>
      <c r="C308" s="153"/>
      <c r="D308" s="153"/>
      <c r="E308" s="153"/>
      <c r="F308" s="153"/>
      <c r="G308" s="153"/>
      <c r="H308" s="140"/>
      <c r="I308" s="141">
        <v>36</v>
      </c>
      <c r="J308" s="145" t="s">
        <v>83</v>
      </c>
      <c r="K308" s="210">
        <f>SUM(K309)</f>
        <v>3000000</v>
      </c>
      <c r="L308" s="210">
        <v>3000000</v>
      </c>
      <c r="M308" s="210">
        <v>0</v>
      </c>
      <c r="N308" s="143">
        <f t="shared" si="123"/>
        <v>100</v>
      </c>
      <c r="O308" s="144">
        <f t="shared" si="123"/>
        <v>0</v>
      </c>
      <c r="P308" s="129"/>
    </row>
    <row r="309" spans="1:16" s="62" customFormat="1" x14ac:dyDescent="0.2">
      <c r="A309" s="153"/>
      <c r="B309" s="153"/>
      <c r="C309" s="153"/>
      <c r="D309" s="153"/>
      <c r="E309" s="153"/>
      <c r="F309" s="153"/>
      <c r="G309" s="153">
        <v>7</v>
      </c>
      <c r="H309" s="140"/>
      <c r="I309" s="141">
        <v>363</v>
      </c>
      <c r="J309" s="166" t="s">
        <v>84</v>
      </c>
      <c r="K309" s="215">
        <v>3000000</v>
      </c>
      <c r="L309" s="215"/>
      <c r="M309" s="215"/>
      <c r="N309" s="159"/>
      <c r="O309" s="147"/>
      <c r="P309" s="129"/>
    </row>
    <row r="310" spans="1:16" s="62" customFormat="1" x14ac:dyDescent="0.2">
      <c r="A310" s="193">
        <v>1</v>
      </c>
      <c r="B310" s="193"/>
      <c r="C310" s="193"/>
      <c r="D310" s="193"/>
      <c r="E310" s="193"/>
      <c r="F310" s="193"/>
      <c r="G310" s="193" t="s">
        <v>135</v>
      </c>
      <c r="H310" s="194"/>
      <c r="I310" s="194" t="s">
        <v>521</v>
      </c>
      <c r="J310" s="196" t="s">
        <v>522</v>
      </c>
      <c r="K310" s="197">
        <f>SUM(K311)</f>
        <v>100000</v>
      </c>
      <c r="L310" s="197">
        <f t="shared" ref="L310:M310" si="124">SUM(L311)</f>
        <v>100000</v>
      </c>
      <c r="M310" s="197">
        <f t="shared" si="124"/>
        <v>0</v>
      </c>
      <c r="N310" s="191">
        <f>AVERAGE(L310/K310)*100</f>
        <v>100</v>
      </c>
      <c r="O310" s="192">
        <v>0</v>
      </c>
      <c r="P310" s="129"/>
    </row>
    <row r="311" spans="1:16" s="62" customFormat="1" x14ac:dyDescent="0.2">
      <c r="A311" s="133">
        <v>1</v>
      </c>
      <c r="B311" s="133"/>
      <c r="C311" s="133"/>
      <c r="D311" s="133"/>
      <c r="E311" s="133"/>
      <c r="F311" s="133" t="s">
        <v>135</v>
      </c>
      <c r="G311" s="133" t="s">
        <v>135</v>
      </c>
      <c r="H311" s="134" t="s">
        <v>186</v>
      </c>
      <c r="I311" s="134" t="s">
        <v>523</v>
      </c>
      <c r="J311" s="135" t="s">
        <v>524</v>
      </c>
      <c r="K311" s="136">
        <f>SUM(K312)</f>
        <v>100000</v>
      </c>
      <c r="L311" s="136">
        <f t="shared" ref="L311:M311" si="125">SUM(L312)</f>
        <v>100000</v>
      </c>
      <c r="M311" s="136">
        <f t="shared" si="125"/>
        <v>0</v>
      </c>
      <c r="N311" s="137">
        <f>AVERAGE(L311/K311)*100</f>
        <v>100</v>
      </c>
      <c r="O311" s="138">
        <v>0</v>
      </c>
      <c r="P311" s="129"/>
    </row>
    <row r="312" spans="1:16" s="62" customFormat="1" x14ac:dyDescent="0.2">
      <c r="A312" s="153"/>
      <c r="B312" s="153"/>
      <c r="C312" s="153"/>
      <c r="D312" s="153"/>
      <c r="E312" s="153"/>
      <c r="F312" s="153"/>
      <c r="G312" s="153"/>
      <c r="H312" s="140"/>
      <c r="I312" s="141">
        <v>42</v>
      </c>
      <c r="J312" s="145" t="s">
        <v>95</v>
      </c>
      <c r="K312" s="210">
        <f>SUM(K313)</f>
        <v>100000</v>
      </c>
      <c r="L312" s="210">
        <v>100000</v>
      </c>
      <c r="M312" s="210">
        <v>0</v>
      </c>
      <c r="N312" s="143">
        <f>AVERAGE(L312/K312)*100</f>
        <v>100</v>
      </c>
      <c r="O312" s="144">
        <v>0</v>
      </c>
      <c r="P312" s="129"/>
    </row>
    <row r="313" spans="1:16" s="62" customFormat="1" x14ac:dyDescent="0.2">
      <c r="A313" s="153">
        <v>1</v>
      </c>
      <c r="B313" s="153"/>
      <c r="C313" s="153"/>
      <c r="D313" s="153"/>
      <c r="E313" s="153"/>
      <c r="F313" s="153"/>
      <c r="G313" s="153"/>
      <c r="H313" s="140"/>
      <c r="I313" s="141">
        <v>426</v>
      </c>
      <c r="J313" s="166" t="s">
        <v>177</v>
      </c>
      <c r="K313" s="215">
        <v>100000</v>
      </c>
      <c r="L313" s="215"/>
      <c r="M313" s="215"/>
      <c r="N313" s="159"/>
      <c r="O313" s="147"/>
      <c r="P313" s="129"/>
    </row>
    <row r="314" spans="1:16" s="62" customFormat="1" x14ac:dyDescent="0.2">
      <c r="A314" s="193">
        <v>1</v>
      </c>
      <c r="B314" s="193"/>
      <c r="C314" s="193"/>
      <c r="D314" s="193"/>
      <c r="E314" s="193" t="s">
        <v>135</v>
      </c>
      <c r="F314" s="193" t="s">
        <v>135</v>
      </c>
      <c r="G314" s="193" t="s">
        <v>135</v>
      </c>
      <c r="H314" s="194"/>
      <c r="I314" s="194" t="s">
        <v>551</v>
      </c>
      <c r="J314" s="196" t="s">
        <v>553</v>
      </c>
      <c r="K314" s="216">
        <f>SUM(K315)</f>
        <v>10000</v>
      </c>
      <c r="L314" s="216">
        <f t="shared" ref="K314:M315" si="126">SUM(L315)</f>
        <v>250000</v>
      </c>
      <c r="M314" s="216">
        <f t="shared" si="126"/>
        <v>250000</v>
      </c>
      <c r="N314" s="191">
        <f t="shared" ref="N314:O316" si="127">AVERAGE(L314/K314)*100</f>
        <v>2500</v>
      </c>
      <c r="O314" s="192">
        <f t="shared" si="127"/>
        <v>100</v>
      </c>
      <c r="P314" s="130"/>
    </row>
    <row r="315" spans="1:16" s="62" customFormat="1" x14ac:dyDescent="0.2">
      <c r="A315" s="156">
        <v>1</v>
      </c>
      <c r="B315" s="156"/>
      <c r="C315" s="156"/>
      <c r="D315" s="156"/>
      <c r="E315" s="156" t="s">
        <v>135</v>
      </c>
      <c r="F315" s="156" t="s">
        <v>135</v>
      </c>
      <c r="G315" s="156" t="s">
        <v>135</v>
      </c>
      <c r="H315" s="157" t="s">
        <v>529</v>
      </c>
      <c r="I315" s="157" t="s">
        <v>552</v>
      </c>
      <c r="J315" s="135" t="s">
        <v>554</v>
      </c>
      <c r="K315" s="167">
        <f t="shared" si="126"/>
        <v>10000</v>
      </c>
      <c r="L315" s="167">
        <f t="shared" si="126"/>
        <v>250000</v>
      </c>
      <c r="M315" s="167">
        <f t="shared" si="126"/>
        <v>250000</v>
      </c>
      <c r="N315" s="168">
        <f t="shared" si="127"/>
        <v>2500</v>
      </c>
      <c r="O315" s="169">
        <f t="shared" si="127"/>
        <v>100</v>
      </c>
      <c r="P315" s="130"/>
    </row>
    <row r="316" spans="1:16" s="62" customFormat="1" x14ac:dyDescent="0.2">
      <c r="A316" s="139"/>
      <c r="B316" s="139"/>
      <c r="C316" s="139"/>
      <c r="D316" s="139"/>
      <c r="E316" s="139"/>
      <c r="F316" s="139"/>
      <c r="G316" s="139"/>
      <c r="H316" s="140"/>
      <c r="I316" s="141">
        <v>42</v>
      </c>
      <c r="J316" s="145" t="s">
        <v>95</v>
      </c>
      <c r="K316" s="215">
        <f>SUM(K317)</f>
        <v>10000</v>
      </c>
      <c r="L316" s="215">
        <v>250000</v>
      </c>
      <c r="M316" s="215">
        <v>250000</v>
      </c>
      <c r="N316" s="143">
        <f t="shared" si="127"/>
        <v>2500</v>
      </c>
      <c r="O316" s="144">
        <f t="shared" si="127"/>
        <v>100</v>
      </c>
      <c r="P316" s="130"/>
    </row>
    <row r="317" spans="1:16" s="62" customFormat="1" x14ac:dyDescent="0.2">
      <c r="A317" s="139">
        <v>1</v>
      </c>
      <c r="B317" s="139"/>
      <c r="C317" s="139"/>
      <c r="D317" s="139"/>
      <c r="E317" s="139"/>
      <c r="F317" s="139"/>
      <c r="G317" s="139"/>
      <c r="H317" s="140"/>
      <c r="I317" s="141">
        <v>421</v>
      </c>
      <c r="J317" s="145" t="s">
        <v>250</v>
      </c>
      <c r="K317" s="215">
        <v>10000</v>
      </c>
      <c r="L317" s="215"/>
      <c r="M317" s="215"/>
      <c r="N317" s="159"/>
      <c r="O317" s="147"/>
      <c r="P317" s="130"/>
    </row>
    <row r="318" spans="1:16" s="62" customFormat="1" x14ac:dyDescent="0.2">
      <c r="A318" s="303">
        <v>1</v>
      </c>
      <c r="B318" s="303"/>
      <c r="C318" s="303"/>
      <c r="D318" s="303"/>
      <c r="E318" s="303" t="s">
        <v>135</v>
      </c>
      <c r="F318" s="303" t="s">
        <v>135</v>
      </c>
      <c r="G318" s="303" t="s">
        <v>135</v>
      </c>
      <c r="H318" s="194"/>
      <c r="I318" s="304">
        <v>1040</v>
      </c>
      <c r="J318" s="197" t="s">
        <v>597</v>
      </c>
      <c r="K318" s="216">
        <f>SUM(K319)</f>
        <v>50000</v>
      </c>
      <c r="L318" s="216">
        <f t="shared" ref="L318:M320" si="128">SUM(L319)</f>
        <v>0</v>
      </c>
      <c r="M318" s="216">
        <f t="shared" si="128"/>
        <v>0</v>
      </c>
      <c r="N318" s="305">
        <f>AVERAGE(L318/K318)*100</f>
        <v>0</v>
      </c>
      <c r="O318" s="305">
        <v>0</v>
      </c>
      <c r="P318" s="130"/>
    </row>
    <row r="319" spans="1:16" s="62" customFormat="1" x14ac:dyDescent="0.2">
      <c r="A319" s="306">
        <v>1</v>
      </c>
      <c r="B319" s="306"/>
      <c r="C319" s="306"/>
      <c r="D319" s="306"/>
      <c r="E319" s="306" t="s">
        <v>135</v>
      </c>
      <c r="F319" s="306" t="s">
        <v>135</v>
      </c>
      <c r="G319" s="306" t="s">
        <v>135</v>
      </c>
      <c r="H319" s="134" t="s">
        <v>529</v>
      </c>
      <c r="I319" s="297" t="s">
        <v>598</v>
      </c>
      <c r="J319" s="136" t="s">
        <v>607</v>
      </c>
      <c r="K319" s="299">
        <f>SUM(K320)</f>
        <v>50000</v>
      </c>
      <c r="L319" s="299">
        <f t="shared" si="128"/>
        <v>0</v>
      </c>
      <c r="M319" s="299">
        <f t="shared" si="128"/>
        <v>0</v>
      </c>
      <c r="N319" s="300">
        <v>0</v>
      </c>
      <c r="O319" s="301">
        <v>0</v>
      </c>
      <c r="P319" s="130"/>
    </row>
    <row r="320" spans="1:16" s="62" customFormat="1" x14ac:dyDescent="0.2">
      <c r="A320" s="139"/>
      <c r="B320" s="139"/>
      <c r="C320" s="139"/>
      <c r="D320" s="139"/>
      <c r="E320" s="139"/>
      <c r="F320" s="139"/>
      <c r="G320" s="139"/>
      <c r="H320" s="140"/>
      <c r="I320" s="141">
        <v>35</v>
      </c>
      <c r="J320" s="145" t="s">
        <v>80</v>
      </c>
      <c r="K320" s="215">
        <f>SUM(K321)</f>
        <v>50000</v>
      </c>
      <c r="L320" s="215">
        <v>0</v>
      </c>
      <c r="M320" s="215">
        <f t="shared" si="128"/>
        <v>0</v>
      </c>
      <c r="N320" s="159">
        <v>0</v>
      </c>
      <c r="O320" s="147">
        <v>0</v>
      </c>
      <c r="P320" s="130"/>
    </row>
    <row r="321" spans="1:16" s="62" customFormat="1" x14ac:dyDescent="0.2">
      <c r="A321" s="139">
        <v>1</v>
      </c>
      <c r="B321" s="139"/>
      <c r="C321" s="139"/>
      <c r="D321" s="139"/>
      <c r="E321" s="139"/>
      <c r="F321" s="139"/>
      <c r="G321" s="139"/>
      <c r="H321" s="140"/>
      <c r="I321" s="141">
        <v>351</v>
      </c>
      <c r="J321" s="145" t="s">
        <v>81</v>
      </c>
      <c r="K321" s="215">
        <v>50000</v>
      </c>
      <c r="L321" s="215"/>
      <c r="M321" s="215"/>
      <c r="N321" s="159"/>
      <c r="O321" s="147"/>
      <c r="P321" s="130"/>
    </row>
    <row r="322" spans="1:16" s="62" customFormat="1" x14ac:dyDescent="0.2">
      <c r="A322" s="149"/>
      <c r="B322" s="149"/>
      <c r="C322" s="149"/>
      <c r="D322" s="149"/>
      <c r="E322" s="149"/>
      <c r="F322" s="149"/>
      <c r="G322" s="149"/>
      <c r="H322" s="150"/>
      <c r="I322" s="198" t="s">
        <v>314</v>
      </c>
      <c r="J322" s="151"/>
      <c r="K322" s="151">
        <f>SUM(K323+K353+K418+K462+K511+K517+K540+K599)</f>
        <v>13984176</v>
      </c>
      <c r="L322" s="151">
        <f t="shared" ref="L322:M322" si="129">SUM(L323+L353+L418+L462+L511+L517+L540+L599)</f>
        <v>13404176</v>
      </c>
      <c r="M322" s="151">
        <f t="shared" si="129"/>
        <v>12830176</v>
      </c>
      <c r="N322" s="199">
        <f>AVERAGE(L322/K322)*100</f>
        <v>95.852454946219211</v>
      </c>
      <c r="O322" s="200">
        <f>AVERAGE(M322/L322)*100</f>
        <v>95.717752437747762</v>
      </c>
      <c r="P322" s="130"/>
    </row>
    <row r="323" spans="1:16" s="62" customFormat="1" x14ac:dyDescent="0.2">
      <c r="A323" s="149"/>
      <c r="B323" s="149"/>
      <c r="C323" s="149"/>
      <c r="D323" s="149"/>
      <c r="E323" s="149"/>
      <c r="F323" s="149"/>
      <c r="G323" s="149"/>
      <c r="H323" s="150"/>
      <c r="I323" s="198" t="s">
        <v>315</v>
      </c>
      <c r="J323" s="151"/>
      <c r="K323" s="151">
        <f>SUM(K326+K333+K340)</f>
        <v>1095000</v>
      </c>
      <c r="L323" s="151">
        <f t="shared" ref="L323:M323" si="130">SUM(L326+L333+L340)</f>
        <v>1095000</v>
      </c>
      <c r="M323" s="151">
        <f t="shared" si="130"/>
        <v>1095000</v>
      </c>
      <c r="N323" s="199">
        <f>AVERAGE(L323/K323)*100</f>
        <v>100</v>
      </c>
      <c r="O323" s="200">
        <f t="shared" ref="N323:O328" si="131">AVERAGE(M323/L323)*100</f>
        <v>100</v>
      </c>
      <c r="P323" s="130"/>
    </row>
    <row r="324" spans="1:16" s="62" customFormat="1" x14ac:dyDescent="0.2">
      <c r="A324" s="149"/>
      <c r="B324" s="149"/>
      <c r="C324" s="149"/>
      <c r="D324" s="149"/>
      <c r="E324" s="149"/>
      <c r="F324" s="149"/>
      <c r="G324" s="149"/>
      <c r="H324" s="150" t="s">
        <v>131</v>
      </c>
      <c r="I324" s="198" t="s">
        <v>132</v>
      </c>
      <c r="J324" s="151"/>
      <c r="K324" s="151">
        <f>SUM(K327)</f>
        <v>250000</v>
      </c>
      <c r="L324" s="151">
        <f t="shared" ref="L324:M324" si="132">SUM(L327)</f>
        <v>250000</v>
      </c>
      <c r="M324" s="151">
        <f t="shared" si="132"/>
        <v>250000</v>
      </c>
      <c r="N324" s="199">
        <f t="shared" si="131"/>
        <v>100</v>
      </c>
      <c r="O324" s="200">
        <f t="shared" si="131"/>
        <v>100</v>
      </c>
      <c r="P324" s="130"/>
    </row>
    <row r="325" spans="1:16" s="62" customFormat="1" x14ac:dyDescent="0.2">
      <c r="A325" s="149"/>
      <c r="B325" s="149"/>
      <c r="C325" s="149"/>
      <c r="D325" s="149"/>
      <c r="E325" s="149"/>
      <c r="F325" s="149"/>
      <c r="G325" s="149"/>
      <c r="H325" s="150" t="s">
        <v>241</v>
      </c>
      <c r="I325" s="198" t="s">
        <v>242</v>
      </c>
      <c r="J325" s="151"/>
      <c r="K325" s="151">
        <f>SUM(K330+K334+K337+K341+K344+K347+K350)</f>
        <v>845000</v>
      </c>
      <c r="L325" s="151">
        <f t="shared" ref="L325:M325" si="133">SUM(L330+L334+L337+L341+L344+L347+L350)</f>
        <v>845000</v>
      </c>
      <c r="M325" s="151">
        <f t="shared" si="133"/>
        <v>845000</v>
      </c>
      <c r="N325" s="199">
        <f t="shared" si="131"/>
        <v>100</v>
      </c>
      <c r="O325" s="200">
        <f t="shared" si="131"/>
        <v>100</v>
      </c>
      <c r="P325" s="130"/>
    </row>
    <row r="326" spans="1:16" s="62" customFormat="1" x14ac:dyDescent="0.2">
      <c r="A326" s="193">
        <v>1</v>
      </c>
      <c r="B326" s="193"/>
      <c r="C326" s="193"/>
      <c r="D326" s="193"/>
      <c r="E326" s="193"/>
      <c r="F326" s="193" t="s">
        <v>135</v>
      </c>
      <c r="G326" s="193" t="s">
        <v>135</v>
      </c>
      <c r="H326" s="194"/>
      <c r="I326" s="194" t="s">
        <v>316</v>
      </c>
      <c r="J326" s="196" t="s">
        <v>317</v>
      </c>
      <c r="K326" s="197">
        <f>SUM(K327+K330)</f>
        <v>290000</v>
      </c>
      <c r="L326" s="197">
        <f t="shared" ref="L326:M326" si="134">SUM(L327+L330)</f>
        <v>290000</v>
      </c>
      <c r="M326" s="197">
        <f t="shared" si="134"/>
        <v>290000</v>
      </c>
      <c r="N326" s="191">
        <f t="shared" si="131"/>
        <v>100</v>
      </c>
      <c r="O326" s="192">
        <f t="shared" si="131"/>
        <v>100</v>
      </c>
      <c r="P326" s="130"/>
    </row>
    <row r="327" spans="1:16" s="62" customFormat="1" ht="12.75" customHeight="1" x14ac:dyDescent="0.2">
      <c r="A327" s="133">
        <v>1</v>
      </c>
      <c r="B327" s="133"/>
      <c r="C327" s="133"/>
      <c r="D327" s="133"/>
      <c r="E327" s="133"/>
      <c r="F327" s="133" t="s">
        <v>135</v>
      </c>
      <c r="G327" s="133" t="s">
        <v>135</v>
      </c>
      <c r="H327" s="134" t="s">
        <v>153</v>
      </c>
      <c r="I327" s="134" t="s">
        <v>318</v>
      </c>
      <c r="J327" s="135" t="s">
        <v>319</v>
      </c>
      <c r="K327" s="136">
        <f t="shared" ref="K327:M327" si="135">SUM(K328)</f>
        <v>250000</v>
      </c>
      <c r="L327" s="136">
        <f t="shared" si="135"/>
        <v>250000</v>
      </c>
      <c r="M327" s="136">
        <f t="shared" si="135"/>
        <v>250000</v>
      </c>
      <c r="N327" s="137">
        <f t="shared" si="131"/>
        <v>100</v>
      </c>
      <c r="O327" s="138">
        <f t="shared" si="131"/>
        <v>100</v>
      </c>
      <c r="P327" s="130"/>
    </row>
    <row r="328" spans="1:16" s="62" customFormat="1" x14ac:dyDescent="0.2">
      <c r="A328" s="139"/>
      <c r="B328" s="139"/>
      <c r="C328" s="139"/>
      <c r="D328" s="139"/>
      <c r="E328" s="139"/>
      <c r="F328" s="139" t="s">
        <v>141</v>
      </c>
      <c r="G328" s="139" t="s">
        <v>141</v>
      </c>
      <c r="H328" s="140"/>
      <c r="I328" s="141">
        <v>35</v>
      </c>
      <c r="J328" s="145" t="s">
        <v>80</v>
      </c>
      <c r="K328" s="210">
        <f>SUM(K329)</f>
        <v>250000</v>
      </c>
      <c r="L328" s="210">
        <v>250000</v>
      </c>
      <c r="M328" s="210">
        <v>250000</v>
      </c>
      <c r="N328" s="143">
        <f t="shared" si="131"/>
        <v>100</v>
      </c>
      <c r="O328" s="144">
        <f t="shared" si="131"/>
        <v>100</v>
      </c>
      <c r="P328" s="130"/>
    </row>
    <row r="329" spans="1:16" s="62" customFormat="1" x14ac:dyDescent="0.2">
      <c r="A329" s="139">
        <v>1</v>
      </c>
      <c r="B329" s="139"/>
      <c r="C329" s="139"/>
      <c r="D329" s="139"/>
      <c r="E329" s="139"/>
      <c r="F329" s="139" t="s">
        <v>141</v>
      </c>
      <c r="G329" s="139" t="s">
        <v>141</v>
      </c>
      <c r="H329" s="140"/>
      <c r="I329" s="141">
        <v>351</v>
      </c>
      <c r="J329" s="145" t="s">
        <v>81</v>
      </c>
      <c r="K329" s="215">
        <v>250000</v>
      </c>
      <c r="L329" s="215"/>
      <c r="M329" s="215"/>
      <c r="N329" s="159"/>
      <c r="O329" s="147"/>
      <c r="P329" s="130"/>
    </row>
    <row r="330" spans="1:16" s="62" customFormat="1" x14ac:dyDescent="0.2">
      <c r="A330" s="133">
        <v>1</v>
      </c>
      <c r="B330" s="133"/>
      <c r="C330" s="133"/>
      <c r="D330" s="133"/>
      <c r="E330" s="133"/>
      <c r="F330" s="133" t="s">
        <v>135</v>
      </c>
      <c r="G330" s="133" t="s">
        <v>135</v>
      </c>
      <c r="H330" s="134" t="s">
        <v>322</v>
      </c>
      <c r="I330" s="134" t="s">
        <v>525</v>
      </c>
      <c r="J330" s="135" t="s">
        <v>526</v>
      </c>
      <c r="K330" s="136">
        <f t="shared" ref="K330:M330" si="136">SUM(K331)</f>
        <v>40000</v>
      </c>
      <c r="L330" s="136">
        <f t="shared" si="136"/>
        <v>40000</v>
      </c>
      <c r="M330" s="136">
        <f t="shared" si="136"/>
        <v>40000</v>
      </c>
      <c r="N330" s="137">
        <f t="shared" ref="N330:N331" si="137">AVERAGE(L330/K330)*100</f>
        <v>100</v>
      </c>
      <c r="O330" s="138">
        <f t="shared" ref="O330:O331" si="138">AVERAGE(M330/L330)*100</f>
        <v>100</v>
      </c>
      <c r="P330" s="130"/>
    </row>
    <row r="331" spans="1:16" s="62" customFormat="1" x14ac:dyDescent="0.2">
      <c r="I331" s="141">
        <v>32</v>
      </c>
      <c r="J331" s="145" t="s">
        <v>72</v>
      </c>
      <c r="K331" s="210">
        <f>SUM(K332)</f>
        <v>40000</v>
      </c>
      <c r="L331" s="210">
        <v>40000</v>
      </c>
      <c r="M331" s="210">
        <v>40000</v>
      </c>
      <c r="N331" s="143">
        <f t="shared" si="137"/>
        <v>100</v>
      </c>
      <c r="O331" s="144">
        <f t="shared" si="138"/>
        <v>100</v>
      </c>
      <c r="P331" s="130"/>
    </row>
    <row r="332" spans="1:16" s="62" customFormat="1" x14ac:dyDescent="0.2">
      <c r="A332" s="62">
        <v>1</v>
      </c>
      <c r="I332" s="141">
        <v>323</v>
      </c>
      <c r="J332" s="145" t="s">
        <v>75</v>
      </c>
      <c r="K332" s="215">
        <v>40000</v>
      </c>
      <c r="L332" s="215"/>
      <c r="M332" s="215"/>
      <c r="N332" s="159"/>
      <c r="O332" s="147"/>
      <c r="P332" s="130"/>
    </row>
    <row r="333" spans="1:16" s="62" customFormat="1" x14ac:dyDescent="0.2">
      <c r="A333" s="193">
        <v>1</v>
      </c>
      <c r="B333" s="193"/>
      <c r="C333" s="193"/>
      <c r="D333" s="193"/>
      <c r="E333" s="193"/>
      <c r="F333" s="193" t="s">
        <v>135</v>
      </c>
      <c r="G333" s="193" t="s">
        <v>135</v>
      </c>
      <c r="H333" s="194"/>
      <c r="I333" s="194" t="s">
        <v>320</v>
      </c>
      <c r="J333" s="196" t="s">
        <v>321</v>
      </c>
      <c r="K333" s="197">
        <f>SUM(K334+K337)</f>
        <v>520000</v>
      </c>
      <c r="L333" s="197">
        <f t="shared" ref="L333:M333" si="139">SUM(L334+L337)</f>
        <v>520000</v>
      </c>
      <c r="M333" s="197">
        <f t="shared" si="139"/>
        <v>520000</v>
      </c>
      <c r="N333" s="191">
        <f t="shared" ref="N333:O335" si="140">AVERAGE(L333/K333)*100</f>
        <v>100</v>
      </c>
      <c r="O333" s="192">
        <f t="shared" si="140"/>
        <v>100</v>
      </c>
      <c r="P333" s="130"/>
    </row>
    <row r="334" spans="1:16" s="62" customFormat="1" ht="12.75" customHeight="1" x14ac:dyDescent="0.2">
      <c r="A334" s="133">
        <v>1</v>
      </c>
      <c r="B334" s="133"/>
      <c r="C334" s="133"/>
      <c r="D334" s="133"/>
      <c r="E334" s="133"/>
      <c r="F334" s="133" t="s">
        <v>135</v>
      </c>
      <c r="G334" s="133" t="s">
        <v>135</v>
      </c>
      <c r="H334" s="134" t="s">
        <v>322</v>
      </c>
      <c r="I334" s="134" t="s">
        <v>560</v>
      </c>
      <c r="J334" s="135" t="s">
        <v>561</v>
      </c>
      <c r="K334" s="136">
        <f>SUM(K335)</f>
        <v>200000</v>
      </c>
      <c r="L334" s="136">
        <f t="shared" ref="L334:M334" si="141">SUM(L335)</f>
        <v>200000</v>
      </c>
      <c r="M334" s="136">
        <f t="shared" si="141"/>
        <v>200000</v>
      </c>
      <c r="N334" s="137">
        <f t="shared" si="140"/>
        <v>100</v>
      </c>
      <c r="O334" s="138">
        <f t="shared" si="140"/>
        <v>100</v>
      </c>
      <c r="P334" s="130"/>
    </row>
    <row r="335" spans="1:16" s="62" customFormat="1" x14ac:dyDescent="0.2">
      <c r="A335" s="139"/>
      <c r="B335" s="139"/>
      <c r="C335" s="139"/>
      <c r="D335" s="139"/>
      <c r="E335" s="139"/>
      <c r="F335" s="139" t="s">
        <v>141</v>
      </c>
      <c r="G335" s="139" t="s">
        <v>141</v>
      </c>
      <c r="H335" s="140"/>
      <c r="I335" s="141">
        <v>35</v>
      </c>
      <c r="J335" s="145" t="s">
        <v>80</v>
      </c>
      <c r="K335" s="145">
        <f>SUM(K336)</f>
        <v>200000</v>
      </c>
      <c r="L335" s="210">
        <v>200000</v>
      </c>
      <c r="M335" s="210">
        <v>200000</v>
      </c>
      <c r="N335" s="143">
        <f t="shared" si="140"/>
        <v>100</v>
      </c>
      <c r="O335" s="144">
        <f t="shared" si="140"/>
        <v>100</v>
      </c>
      <c r="P335" s="130"/>
    </row>
    <row r="336" spans="1:16" s="66" customFormat="1" ht="25.5" x14ac:dyDescent="0.2">
      <c r="A336" s="161">
        <v>1</v>
      </c>
      <c r="B336" s="161"/>
      <c r="C336" s="161"/>
      <c r="D336" s="161"/>
      <c r="E336" s="161"/>
      <c r="F336" s="161" t="s">
        <v>141</v>
      </c>
      <c r="G336" s="161" t="s">
        <v>141</v>
      </c>
      <c r="H336" s="162"/>
      <c r="I336" s="174">
        <v>352</v>
      </c>
      <c r="J336" s="163" t="s">
        <v>323</v>
      </c>
      <c r="K336" s="291">
        <v>200000</v>
      </c>
      <c r="L336" s="163"/>
      <c r="M336" s="163"/>
      <c r="N336" s="164"/>
      <c r="O336" s="165"/>
      <c r="P336" s="152"/>
    </row>
    <row r="337" spans="1:17" s="62" customFormat="1" x14ac:dyDescent="0.2">
      <c r="A337" s="133">
        <v>1</v>
      </c>
      <c r="B337" s="133"/>
      <c r="C337" s="133"/>
      <c r="D337" s="133"/>
      <c r="E337" s="133"/>
      <c r="F337" s="133"/>
      <c r="G337" s="133"/>
      <c r="H337" s="134" t="s">
        <v>322</v>
      </c>
      <c r="I337" s="134" t="s">
        <v>324</v>
      </c>
      <c r="J337" s="135" t="s">
        <v>325</v>
      </c>
      <c r="K337" s="136">
        <f>SUM(K338)</f>
        <v>320000</v>
      </c>
      <c r="L337" s="136">
        <f t="shared" ref="L337:M337" si="142">SUM(L338)</f>
        <v>320000</v>
      </c>
      <c r="M337" s="136">
        <f t="shared" si="142"/>
        <v>320000</v>
      </c>
      <c r="N337" s="137">
        <f>AVERAGE(L337/K337)*100</f>
        <v>100</v>
      </c>
      <c r="O337" s="138">
        <f>AVERAGE(M337/L337)*100</f>
        <v>100</v>
      </c>
      <c r="P337" s="130"/>
    </row>
    <row r="338" spans="1:17" s="62" customFormat="1" x14ac:dyDescent="0.2">
      <c r="A338" s="139"/>
      <c r="B338" s="139"/>
      <c r="C338" s="139"/>
      <c r="D338" s="139"/>
      <c r="E338" s="139"/>
      <c r="F338" s="139"/>
      <c r="G338" s="139"/>
      <c r="H338" s="140"/>
      <c r="I338" s="141">
        <v>35</v>
      </c>
      <c r="J338" s="145" t="s">
        <v>80</v>
      </c>
      <c r="K338" s="145">
        <f>SUM(K339)</f>
        <v>320000</v>
      </c>
      <c r="L338" s="210">
        <v>320000</v>
      </c>
      <c r="M338" s="210">
        <v>320000</v>
      </c>
      <c r="N338" s="143">
        <f>AVERAGE(L338/K338)*100</f>
        <v>100</v>
      </c>
      <c r="O338" s="144">
        <f>AVERAGE(M338/L338)*100</f>
        <v>100</v>
      </c>
      <c r="P338" s="130"/>
    </row>
    <row r="339" spans="1:17" s="62" customFormat="1" x14ac:dyDescent="0.2">
      <c r="A339" s="139">
        <v>1</v>
      </c>
      <c r="B339" s="139"/>
      <c r="C339" s="139"/>
      <c r="D339" s="139"/>
      <c r="E339" s="139"/>
      <c r="F339" s="139"/>
      <c r="G339" s="139"/>
      <c r="H339" s="140"/>
      <c r="I339" s="141">
        <v>351</v>
      </c>
      <c r="J339" s="145" t="s">
        <v>81</v>
      </c>
      <c r="K339" s="215">
        <v>320000</v>
      </c>
      <c r="L339" s="142"/>
      <c r="M339" s="142"/>
      <c r="N339" s="159"/>
      <c r="O339" s="147"/>
      <c r="P339" s="130"/>
    </row>
    <row r="340" spans="1:17" s="62" customFormat="1" x14ac:dyDescent="0.2">
      <c r="A340" s="193">
        <v>1</v>
      </c>
      <c r="B340" s="193"/>
      <c r="C340" s="193"/>
      <c r="D340" s="193"/>
      <c r="E340" s="193"/>
      <c r="F340" s="193"/>
      <c r="G340" s="193"/>
      <c r="H340" s="194"/>
      <c r="I340" s="194" t="s">
        <v>326</v>
      </c>
      <c r="J340" s="196" t="s">
        <v>327</v>
      </c>
      <c r="K340" s="197">
        <f>SUM(K341+K344+K347+K350)</f>
        <v>285000</v>
      </c>
      <c r="L340" s="197">
        <f t="shared" ref="L340:M340" si="143">SUM(L341+L344+L347+L350)</f>
        <v>285000</v>
      </c>
      <c r="M340" s="197">
        <f t="shared" si="143"/>
        <v>285000</v>
      </c>
      <c r="N340" s="191">
        <f t="shared" ref="N340:O340" si="144">AVERAGE(L340/K340)*100</f>
        <v>100</v>
      </c>
      <c r="O340" s="192">
        <f t="shared" si="144"/>
        <v>100</v>
      </c>
      <c r="P340" s="130"/>
    </row>
    <row r="341" spans="1:17" s="62" customFormat="1" x14ac:dyDescent="0.2">
      <c r="A341" s="133">
        <v>1</v>
      </c>
      <c r="B341" s="133"/>
      <c r="C341" s="133"/>
      <c r="D341" s="133"/>
      <c r="E341" s="133"/>
      <c r="F341" s="133"/>
      <c r="G341" s="133"/>
      <c r="H341" s="134" t="s">
        <v>328</v>
      </c>
      <c r="I341" s="134" t="s">
        <v>563</v>
      </c>
      <c r="J341" s="135" t="s">
        <v>564</v>
      </c>
      <c r="K341" s="136">
        <f>SUM(K342)</f>
        <v>50000</v>
      </c>
      <c r="L341" s="136">
        <f t="shared" ref="L341:M341" si="145">SUM(L342)</f>
        <v>50000</v>
      </c>
      <c r="M341" s="136">
        <f t="shared" si="145"/>
        <v>50000</v>
      </c>
      <c r="N341" s="137">
        <f>AVERAGE(L341/K341)*100</f>
        <v>100</v>
      </c>
      <c r="O341" s="138">
        <f>AVERAGE(M341/L341)*100</f>
        <v>100</v>
      </c>
      <c r="P341" s="130"/>
    </row>
    <row r="342" spans="1:17" s="62" customFormat="1" x14ac:dyDescent="0.2">
      <c r="A342" s="139"/>
      <c r="B342" s="139"/>
      <c r="C342" s="139"/>
      <c r="D342" s="139"/>
      <c r="E342" s="139"/>
      <c r="F342" s="139"/>
      <c r="G342" s="139"/>
      <c r="H342" s="140"/>
      <c r="I342" s="141">
        <v>35</v>
      </c>
      <c r="J342" s="145" t="s">
        <v>80</v>
      </c>
      <c r="K342" s="145">
        <f>SUM(K343)</f>
        <v>50000</v>
      </c>
      <c r="L342" s="145">
        <v>50000</v>
      </c>
      <c r="M342" s="145">
        <v>50000</v>
      </c>
      <c r="N342" s="143">
        <f>AVERAGE(L342/K342)*100</f>
        <v>100</v>
      </c>
      <c r="O342" s="144">
        <f>AVERAGE(M342/L342)*100</f>
        <v>100</v>
      </c>
      <c r="P342" s="130"/>
    </row>
    <row r="343" spans="1:17" s="62" customFormat="1" ht="25.5" x14ac:dyDescent="0.2">
      <c r="A343" s="161">
        <v>1</v>
      </c>
      <c r="B343" s="161"/>
      <c r="C343" s="161"/>
      <c r="D343" s="161"/>
      <c r="E343" s="161"/>
      <c r="F343" s="161"/>
      <c r="G343" s="161"/>
      <c r="H343" s="162"/>
      <c r="I343" s="174">
        <v>352</v>
      </c>
      <c r="J343" s="163" t="s">
        <v>323</v>
      </c>
      <c r="K343" s="293">
        <v>50000</v>
      </c>
      <c r="L343" s="210"/>
      <c r="M343" s="210"/>
      <c r="N343" s="292"/>
      <c r="O343" s="230"/>
      <c r="P343" s="130"/>
    </row>
    <row r="344" spans="1:17" s="62" customFormat="1" x14ac:dyDescent="0.2">
      <c r="A344" s="133">
        <v>1</v>
      </c>
      <c r="B344" s="133"/>
      <c r="C344" s="133"/>
      <c r="D344" s="133"/>
      <c r="E344" s="133"/>
      <c r="F344" s="133"/>
      <c r="G344" s="133"/>
      <c r="H344" s="134" t="s">
        <v>328</v>
      </c>
      <c r="I344" s="134" t="s">
        <v>329</v>
      </c>
      <c r="J344" s="135" t="s">
        <v>330</v>
      </c>
      <c r="K344" s="136">
        <f>SUM(K345)</f>
        <v>15000</v>
      </c>
      <c r="L344" s="136">
        <f t="shared" ref="L344:M344" si="146">SUM(L345)</f>
        <v>15000</v>
      </c>
      <c r="M344" s="136">
        <f t="shared" si="146"/>
        <v>15000</v>
      </c>
      <c r="N344" s="137">
        <f>AVERAGE(L344/K344)*100</f>
        <v>100</v>
      </c>
      <c r="O344" s="138">
        <f>AVERAGE(M344/L344)*100</f>
        <v>100</v>
      </c>
      <c r="P344" s="130"/>
      <c r="Q344" s="223"/>
    </row>
    <row r="345" spans="1:17" s="62" customFormat="1" x14ac:dyDescent="0.2">
      <c r="A345" s="139"/>
      <c r="B345" s="139"/>
      <c r="C345" s="139"/>
      <c r="D345" s="139"/>
      <c r="E345" s="139"/>
      <c r="F345" s="139"/>
      <c r="G345" s="139"/>
      <c r="H345" s="140"/>
      <c r="I345" s="141">
        <v>32</v>
      </c>
      <c r="J345" s="145" t="s">
        <v>72</v>
      </c>
      <c r="K345" s="210">
        <f>SUM(K346)</f>
        <v>15000</v>
      </c>
      <c r="L345" s="210">
        <v>15000</v>
      </c>
      <c r="M345" s="210">
        <v>15000</v>
      </c>
      <c r="N345" s="143">
        <f>AVERAGE(L345/K345)*100</f>
        <v>100</v>
      </c>
      <c r="O345" s="144">
        <f>AVERAGE(M345/L345)*100</f>
        <v>100</v>
      </c>
      <c r="P345" s="130"/>
      <c r="Q345" s="223"/>
    </row>
    <row r="346" spans="1:17" s="62" customFormat="1" x14ac:dyDescent="0.2">
      <c r="A346" s="139">
        <v>1</v>
      </c>
      <c r="B346" s="139"/>
      <c r="C346" s="139"/>
      <c r="D346" s="139"/>
      <c r="E346" s="139"/>
      <c r="F346" s="139"/>
      <c r="G346" s="139"/>
      <c r="H346" s="140"/>
      <c r="I346" s="141">
        <v>323</v>
      </c>
      <c r="J346" s="145" t="s">
        <v>75</v>
      </c>
      <c r="K346" s="215">
        <v>15000</v>
      </c>
      <c r="L346" s="215"/>
      <c r="M346" s="215"/>
      <c r="N346" s="159"/>
      <c r="O346" s="147"/>
      <c r="P346" s="130"/>
      <c r="Q346" s="223"/>
    </row>
    <row r="347" spans="1:17" s="62" customFormat="1" x14ac:dyDescent="0.2">
      <c r="A347" s="133">
        <v>1</v>
      </c>
      <c r="B347" s="133"/>
      <c r="C347" s="133"/>
      <c r="D347" s="133"/>
      <c r="E347" s="133" t="s">
        <v>135</v>
      </c>
      <c r="F347" s="133" t="s">
        <v>135</v>
      </c>
      <c r="G347" s="133" t="s">
        <v>135</v>
      </c>
      <c r="H347" s="134" t="s">
        <v>328</v>
      </c>
      <c r="I347" s="134" t="s">
        <v>331</v>
      </c>
      <c r="J347" s="135" t="s">
        <v>332</v>
      </c>
      <c r="K347" s="136">
        <f>SUM(K348)</f>
        <v>70000</v>
      </c>
      <c r="L347" s="136">
        <f t="shared" ref="L347:M347" si="147">SUM(L348)</f>
        <v>70000</v>
      </c>
      <c r="M347" s="136">
        <f t="shared" si="147"/>
        <v>70000</v>
      </c>
      <c r="N347" s="137">
        <f>AVERAGE(L347/K347)*100</f>
        <v>100</v>
      </c>
      <c r="O347" s="138">
        <f>AVERAGE(M347/L347)*100</f>
        <v>100</v>
      </c>
      <c r="P347" s="130"/>
      <c r="Q347" s="223"/>
    </row>
    <row r="348" spans="1:17" s="62" customFormat="1" x14ac:dyDescent="0.2">
      <c r="A348" s="139"/>
      <c r="B348" s="139"/>
      <c r="C348" s="139"/>
      <c r="D348" s="139"/>
      <c r="E348" s="139" t="s">
        <v>141</v>
      </c>
      <c r="F348" s="139" t="s">
        <v>141</v>
      </c>
      <c r="G348" s="139" t="s">
        <v>141</v>
      </c>
      <c r="H348" s="140"/>
      <c r="I348" s="141">
        <v>32</v>
      </c>
      <c r="J348" s="145" t="s">
        <v>72</v>
      </c>
      <c r="K348" s="215">
        <f>SUM(K349)</f>
        <v>70000</v>
      </c>
      <c r="L348" s="215">
        <v>70000</v>
      </c>
      <c r="M348" s="215">
        <v>70000</v>
      </c>
      <c r="N348" s="143">
        <f>AVERAGE(L348/K348)*100</f>
        <v>100</v>
      </c>
      <c r="O348" s="144">
        <f>AVERAGE(M348/L348)*100</f>
        <v>100</v>
      </c>
      <c r="P348" s="130"/>
      <c r="Q348" s="223"/>
    </row>
    <row r="349" spans="1:17" s="62" customFormat="1" x14ac:dyDescent="0.2">
      <c r="A349" s="139">
        <v>1</v>
      </c>
      <c r="B349" s="139"/>
      <c r="C349" s="139"/>
      <c r="D349" s="139"/>
      <c r="E349" s="139" t="s">
        <v>141</v>
      </c>
      <c r="F349" s="139" t="s">
        <v>141</v>
      </c>
      <c r="G349" s="139" t="s">
        <v>141</v>
      </c>
      <c r="H349" s="140"/>
      <c r="I349" s="141">
        <v>323</v>
      </c>
      <c r="J349" s="145" t="s">
        <v>75</v>
      </c>
      <c r="K349" s="215">
        <v>70000</v>
      </c>
      <c r="L349" s="215"/>
      <c r="M349" s="215"/>
      <c r="N349" s="159"/>
      <c r="O349" s="147"/>
      <c r="P349" s="130"/>
      <c r="Q349" s="223"/>
    </row>
    <row r="350" spans="1:17" s="66" customFormat="1" ht="27.75" customHeight="1" x14ac:dyDescent="0.2">
      <c r="A350" s="156">
        <v>1</v>
      </c>
      <c r="B350" s="156"/>
      <c r="C350" s="156"/>
      <c r="D350" s="156"/>
      <c r="E350" s="156"/>
      <c r="F350" s="156"/>
      <c r="G350" s="156"/>
      <c r="H350" s="157" t="s">
        <v>328</v>
      </c>
      <c r="I350" s="157" t="s">
        <v>562</v>
      </c>
      <c r="J350" s="158" t="s">
        <v>572</v>
      </c>
      <c r="K350" s="167">
        <f>SUM(K351)</f>
        <v>150000</v>
      </c>
      <c r="L350" s="167">
        <f t="shared" ref="L350:M350" si="148">SUM(L351)</f>
        <v>150000</v>
      </c>
      <c r="M350" s="167">
        <f t="shared" si="148"/>
        <v>150000</v>
      </c>
      <c r="N350" s="168">
        <f>AVERAGE(L350/K350)*100</f>
        <v>100</v>
      </c>
      <c r="O350" s="169">
        <f>AVERAGE(M350/L350)*100</f>
        <v>100</v>
      </c>
      <c r="P350" s="152"/>
      <c r="Q350" s="229"/>
    </row>
    <row r="351" spans="1:17" s="62" customFormat="1" x14ac:dyDescent="0.2">
      <c r="A351" s="139"/>
      <c r="B351" s="139"/>
      <c r="C351" s="139"/>
      <c r="D351" s="139"/>
      <c r="E351" s="139"/>
      <c r="F351" s="139"/>
      <c r="G351" s="139"/>
      <c r="H351" s="140"/>
      <c r="I351" s="141">
        <v>35</v>
      </c>
      <c r="J351" s="145" t="s">
        <v>80</v>
      </c>
      <c r="K351" s="145">
        <f>SUM(K352)</f>
        <v>150000</v>
      </c>
      <c r="L351" s="210">
        <v>150000</v>
      </c>
      <c r="M351" s="210">
        <v>150000</v>
      </c>
      <c r="N351" s="143">
        <f>AVERAGE(L351/K351)*100</f>
        <v>100</v>
      </c>
      <c r="O351" s="144">
        <f>AVERAGE(M351/L351)*100</f>
        <v>100</v>
      </c>
      <c r="P351" s="130"/>
      <c r="Q351" s="223"/>
    </row>
    <row r="352" spans="1:17" s="62" customFormat="1" ht="25.5" x14ac:dyDescent="0.2">
      <c r="A352" s="161">
        <v>1</v>
      </c>
      <c r="B352" s="139"/>
      <c r="C352" s="139"/>
      <c r="D352" s="139"/>
      <c r="E352" s="139"/>
      <c r="F352" s="139"/>
      <c r="G352" s="139"/>
      <c r="H352" s="140"/>
      <c r="I352" s="174">
        <v>352</v>
      </c>
      <c r="J352" s="163" t="s">
        <v>323</v>
      </c>
      <c r="K352" s="291">
        <v>150000</v>
      </c>
      <c r="L352" s="291"/>
      <c r="M352" s="291"/>
      <c r="N352" s="164"/>
      <c r="O352" s="165"/>
      <c r="P352" s="130"/>
      <c r="Q352" s="223"/>
    </row>
    <row r="353" spans="1:16" s="62" customFormat="1" x14ac:dyDescent="0.2">
      <c r="A353" s="149"/>
      <c r="B353" s="149"/>
      <c r="C353" s="149"/>
      <c r="D353" s="149"/>
      <c r="E353" s="149"/>
      <c r="F353" s="149"/>
      <c r="G353" s="149"/>
      <c r="H353" s="150"/>
      <c r="I353" s="198" t="s">
        <v>333</v>
      </c>
      <c r="J353" s="151"/>
      <c r="K353" s="151">
        <f>SUM(K356+K382+K402)</f>
        <v>1849000</v>
      </c>
      <c r="L353" s="151">
        <f t="shared" ref="L353:M353" si="149">SUM(L356+L382+L402)</f>
        <v>1729000</v>
      </c>
      <c r="M353" s="151">
        <f t="shared" si="149"/>
        <v>1730000</v>
      </c>
      <c r="N353" s="199">
        <f>AVERAGE(L353/K353)*100</f>
        <v>93.510005408328823</v>
      </c>
      <c r="O353" s="200">
        <f>AVERAGE(M353/L353)*100</f>
        <v>100.05783689994216</v>
      </c>
      <c r="P353" s="130"/>
    </row>
    <row r="354" spans="1:16" s="62" customFormat="1" x14ac:dyDescent="0.2">
      <c r="A354" s="149"/>
      <c r="B354" s="149"/>
      <c r="C354" s="149"/>
      <c r="D354" s="149"/>
      <c r="E354" s="149"/>
      <c r="F354" s="149"/>
      <c r="G354" s="149"/>
      <c r="H354" s="150" t="s">
        <v>241</v>
      </c>
      <c r="I354" s="198" t="s">
        <v>242</v>
      </c>
      <c r="J354" s="151"/>
      <c r="K354" s="151">
        <f>SUM(K357+K360+K365+K368+K371)</f>
        <v>535000</v>
      </c>
      <c r="L354" s="151">
        <f t="shared" ref="L354:M354" si="150">SUM(L357+L360+L365+L368+L371)</f>
        <v>535000</v>
      </c>
      <c r="M354" s="151">
        <f t="shared" si="150"/>
        <v>535000</v>
      </c>
      <c r="N354" s="199">
        <f t="shared" ref="N354:O358" si="151">AVERAGE(L354/K354)*100</f>
        <v>100</v>
      </c>
      <c r="O354" s="200">
        <f t="shared" si="151"/>
        <v>100</v>
      </c>
      <c r="P354" s="130"/>
    </row>
    <row r="355" spans="1:16" s="62" customFormat="1" x14ac:dyDescent="0.2">
      <c r="A355" s="149"/>
      <c r="B355" s="149"/>
      <c r="C355" s="149"/>
      <c r="D355" s="149"/>
      <c r="E355" s="149"/>
      <c r="F355" s="149"/>
      <c r="G355" s="149"/>
      <c r="H355" s="150" t="s">
        <v>133</v>
      </c>
      <c r="I355" s="198" t="s">
        <v>134</v>
      </c>
      <c r="J355" s="151"/>
      <c r="K355" s="151">
        <f>SUM(K374+K379+K383+K387+K403+K406+K409+K412+K415)</f>
        <v>1314000</v>
      </c>
      <c r="L355" s="151">
        <f t="shared" ref="L355:M355" si="152">SUM(L374+L379+L383+L387+L403+L406+L409+L412+L415)</f>
        <v>1194000</v>
      </c>
      <c r="M355" s="151">
        <f t="shared" si="152"/>
        <v>1195000</v>
      </c>
      <c r="N355" s="199">
        <f t="shared" si="151"/>
        <v>90.867579908675793</v>
      </c>
      <c r="O355" s="200">
        <f t="shared" si="151"/>
        <v>100.08375209380233</v>
      </c>
      <c r="P355" s="130"/>
    </row>
    <row r="356" spans="1:16" s="62" customFormat="1" x14ac:dyDescent="0.2">
      <c r="A356" s="193">
        <v>1</v>
      </c>
      <c r="B356" s="193"/>
      <c r="C356" s="193"/>
      <c r="D356" s="193"/>
      <c r="E356" s="193" t="s">
        <v>135</v>
      </c>
      <c r="F356" s="193" t="s">
        <v>135</v>
      </c>
      <c r="G356" s="193" t="s">
        <v>135</v>
      </c>
      <c r="H356" s="194"/>
      <c r="I356" s="194" t="s">
        <v>334</v>
      </c>
      <c r="J356" s="196" t="s">
        <v>335</v>
      </c>
      <c r="K356" s="197">
        <f>SUM(K357+K360+K365+K368+K371+K374+K379)</f>
        <v>935000</v>
      </c>
      <c r="L356" s="197">
        <f t="shared" ref="L356:M356" si="153">SUM(L357+L360+L365+L368+L371+L374+L379)</f>
        <v>845000</v>
      </c>
      <c r="M356" s="197">
        <f t="shared" si="153"/>
        <v>845000</v>
      </c>
      <c r="N356" s="191">
        <f t="shared" si="151"/>
        <v>90.37433155080214</v>
      </c>
      <c r="O356" s="192">
        <f t="shared" si="151"/>
        <v>100</v>
      </c>
      <c r="P356" s="130"/>
    </row>
    <row r="357" spans="1:16" s="62" customFormat="1" x14ac:dyDescent="0.2">
      <c r="A357" s="133">
        <v>1</v>
      </c>
      <c r="B357" s="133"/>
      <c r="C357" s="133"/>
      <c r="D357" s="133"/>
      <c r="E357" s="133" t="s">
        <v>135</v>
      </c>
      <c r="F357" s="133" t="s">
        <v>135</v>
      </c>
      <c r="G357" s="133" t="s">
        <v>135</v>
      </c>
      <c r="H357" s="134" t="s">
        <v>336</v>
      </c>
      <c r="I357" s="134" t="s">
        <v>337</v>
      </c>
      <c r="J357" s="135" t="s">
        <v>338</v>
      </c>
      <c r="K357" s="136">
        <f>SUM(K358)</f>
        <v>130000</v>
      </c>
      <c r="L357" s="136">
        <f t="shared" ref="L357:M357" si="154">SUM(L358)</f>
        <v>130000</v>
      </c>
      <c r="M357" s="136">
        <f t="shared" si="154"/>
        <v>130000</v>
      </c>
      <c r="N357" s="137">
        <f t="shared" si="151"/>
        <v>100</v>
      </c>
      <c r="O357" s="138">
        <f t="shared" si="151"/>
        <v>100</v>
      </c>
      <c r="P357" s="130"/>
    </row>
    <row r="358" spans="1:16" s="62" customFormat="1" x14ac:dyDescent="0.2">
      <c r="A358" s="139"/>
      <c r="B358" s="139"/>
      <c r="C358" s="139"/>
      <c r="D358" s="139"/>
      <c r="E358" s="139" t="s">
        <v>141</v>
      </c>
      <c r="F358" s="139" t="s">
        <v>141</v>
      </c>
      <c r="G358" s="139" t="s">
        <v>141</v>
      </c>
      <c r="H358" s="140"/>
      <c r="I358" s="141">
        <v>38</v>
      </c>
      <c r="J358" s="145" t="s">
        <v>148</v>
      </c>
      <c r="K358" s="210">
        <f>SUM(K359)</f>
        <v>130000</v>
      </c>
      <c r="L358" s="210">
        <v>130000</v>
      </c>
      <c r="M358" s="210">
        <v>130000</v>
      </c>
      <c r="N358" s="143">
        <f t="shared" si="151"/>
        <v>100</v>
      </c>
      <c r="O358" s="144">
        <f t="shared" si="151"/>
        <v>100</v>
      </c>
      <c r="P358" s="130"/>
    </row>
    <row r="359" spans="1:16" s="62" customFormat="1" x14ac:dyDescent="0.2">
      <c r="A359" s="139">
        <v>1</v>
      </c>
      <c r="B359" s="139"/>
      <c r="C359" s="139"/>
      <c r="D359" s="139"/>
      <c r="E359" s="139" t="s">
        <v>141</v>
      </c>
      <c r="F359" s="139" t="s">
        <v>141</v>
      </c>
      <c r="G359" s="139" t="s">
        <v>141</v>
      </c>
      <c r="H359" s="140"/>
      <c r="I359" s="141">
        <v>381</v>
      </c>
      <c r="J359" s="145" t="s">
        <v>89</v>
      </c>
      <c r="K359" s="215">
        <v>130000</v>
      </c>
      <c r="L359" s="215"/>
      <c r="M359" s="215"/>
      <c r="N359" s="159"/>
      <c r="O359" s="147"/>
      <c r="P359" s="130"/>
    </row>
    <row r="360" spans="1:16" s="62" customFormat="1" x14ac:dyDescent="0.2">
      <c r="A360" s="133">
        <v>1</v>
      </c>
      <c r="B360" s="133"/>
      <c r="C360" s="133"/>
      <c r="D360" s="133"/>
      <c r="E360" s="133" t="s">
        <v>135</v>
      </c>
      <c r="F360" s="133" t="s">
        <v>135</v>
      </c>
      <c r="G360" s="133" t="s">
        <v>135</v>
      </c>
      <c r="H360" s="134" t="s">
        <v>336</v>
      </c>
      <c r="I360" s="134" t="s">
        <v>339</v>
      </c>
      <c r="J360" s="135" t="s">
        <v>340</v>
      </c>
      <c r="K360" s="136">
        <f>SUM(K361+K363)</f>
        <v>275000</v>
      </c>
      <c r="L360" s="136">
        <f t="shared" ref="L360:M360" si="155">SUM(L361+L363)</f>
        <v>275000</v>
      </c>
      <c r="M360" s="136">
        <f t="shared" si="155"/>
        <v>275000</v>
      </c>
      <c r="N360" s="137">
        <f>AVERAGE(L360/K360)*100</f>
        <v>100</v>
      </c>
      <c r="O360" s="138">
        <f>AVERAGE(M360/L360)*100</f>
        <v>100</v>
      </c>
      <c r="P360" s="130"/>
    </row>
    <row r="361" spans="1:16" s="62" customFormat="1" x14ac:dyDescent="0.2">
      <c r="A361" s="153"/>
      <c r="B361" s="153"/>
      <c r="C361" s="153"/>
      <c r="D361" s="153"/>
      <c r="E361" s="153"/>
      <c r="F361" s="153"/>
      <c r="G361" s="153"/>
      <c r="H361" s="140"/>
      <c r="I361" s="141">
        <v>35</v>
      </c>
      <c r="J361" s="145" t="s">
        <v>80</v>
      </c>
      <c r="K361" s="145">
        <f>SUM(K362)</f>
        <v>220000</v>
      </c>
      <c r="L361" s="210">
        <v>220000</v>
      </c>
      <c r="M361" s="210">
        <v>220000</v>
      </c>
      <c r="N361" s="143">
        <f>AVERAGE(L361/K361)*100</f>
        <v>100</v>
      </c>
      <c r="O361" s="144">
        <f>AVERAGE(M361/L361)*100</f>
        <v>100</v>
      </c>
      <c r="P361" s="130"/>
    </row>
    <row r="362" spans="1:16" s="62" customFormat="1" x14ac:dyDescent="0.2">
      <c r="A362" s="153">
        <v>1</v>
      </c>
      <c r="B362" s="153"/>
      <c r="C362" s="153"/>
      <c r="D362" s="153"/>
      <c r="E362" s="153"/>
      <c r="F362" s="153"/>
      <c r="G362" s="153"/>
      <c r="H362" s="140"/>
      <c r="I362" s="141">
        <v>351</v>
      </c>
      <c r="J362" s="145" t="s">
        <v>81</v>
      </c>
      <c r="K362" s="215">
        <v>220000</v>
      </c>
      <c r="L362" s="142"/>
      <c r="M362" s="142"/>
      <c r="N362" s="159"/>
      <c r="O362" s="147"/>
      <c r="P362" s="130"/>
    </row>
    <row r="363" spans="1:16" s="62" customFormat="1" x14ac:dyDescent="0.2">
      <c r="A363" s="139"/>
      <c r="B363" s="139"/>
      <c r="C363" s="139"/>
      <c r="D363" s="139"/>
      <c r="E363" s="139" t="s">
        <v>141</v>
      </c>
      <c r="F363" s="139" t="s">
        <v>141</v>
      </c>
      <c r="G363" s="139" t="s">
        <v>141</v>
      </c>
      <c r="H363" s="140"/>
      <c r="I363" s="141">
        <v>38</v>
      </c>
      <c r="J363" s="145" t="s">
        <v>148</v>
      </c>
      <c r="K363" s="145">
        <f>SUM(K364)</f>
        <v>55000</v>
      </c>
      <c r="L363" s="210">
        <v>55000</v>
      </c>
      <c r="M363" s="210">
        <v>55000</v>
      </c>
      <c r="N363" s="143">
        <f>AVERAGE(L363/K363)*100</f>
        <v>100</v>
      </c>
      <c r="O363" s="144">
        <f>AVERAGE(M363/L363)*100</f>
        <v>100</v>
      </c>
      <c r="P363" s="130"/>
    </row>
    <row r="364" spans="1:16" s="62" customFormat="1" x14ac:dyDescent="0.2">
      <c r="A364" s="139">
        <v>1</v>
      </c>
      <c r="B364" s="139"/>
      <c r="C364" s="139"/>
      <c r="D364" s="139"/>
      <c r="E364" s="139" t="s">
        <v>141</v>
      </c>
      <c r="F364" s="139" t="s">
        <v>141</v>
      </c>
      <c r="G364" s="139" t="s">
        <v>141</v>
      </c>
      <c r="H364" s="140"/>
      <c r="I364" s="141">
        <v>381</v>
      </c>
      <c r="J364" s="145" t="s">
        <v>89</v>
      </c>
      <c r="K364" s="215">
        <v>55000</v>
      </c>
      <c r="L364" s="142"/>
      <c r="M364" s="142"/>
      <c r="N364" s="159"/>
      <c r="O364" s="147"/>
      <c r="P364" s="130"/>
    </row>
    <row r="365" spans="1:16" s="62" customFormat="1" x14ac:dyDescent="0.2">
      <c r="A365" s="133">
        <v>1</v>
      </c>
      <c r="B365" s="133"/>
      <c r="C365" s="133"/>
      <c r="D365" s="133"/>
      <c r="E365" s="133" t="s">
        <v>135</v>
      </c>
      <c r="F365" s="133" t="s">
        <v>135</v>
      </c>
      <c r="G365" s="133" t="s">
        <v>135</v>
      </c>
      <c r="H365" s="134" t="s">
        <v>336</v>
      </c>
      <c r="I365" s="134" t="s">
        <v>341</v>
      </c>
      <c r="J365" s="135" t="s">
        <v>342</v>
      </c>
      <c r="K365" s="136">
        <f>SUM(K366)</f>
        <v>60000</v>
      </c>
      <c r="L365" s="136">
        <f t="shared" ref="L365:M365" si="156">SUM(L366)</f>
        <v>60000</v>
      </c>
      <c r="M365" s="136">
        <f t="shared" si="156"/>
        <v>60000</v>
      </c>
      <c r="N365" s="137">
        <f>AVERAGE(L365/K365)*100</f>
        <v>100</v>
      </c>
      <c r="O365" s="138">
        <f>AVERAGE(M365/L365)*100</f>
        <v>100</v>
      </c>
      <c r="P365" s="130"/>
    </row>
    <row r="366" spans="1:16" s="62" customFormat="1" x14ac:dyDescent="0.2">
      <c r="A366" s="139"/>
      <c r="B366" s="139"/>
      <c r="C366" s="139"/>
      <c r="D366" s="139"/>
      <c r="E366" s="139" t="s">
        <v>141</v>
      </c>
      <c r="F366" s="139" t="s">
        <v>141</v>
      </c>
      <c r="G366" s="139" t="s">
        <v>141</v>
      </c>
      <c r="H366" s="140"/>
      <c r="I366" s="141">
        <v>38</v>
      </c>
      <c r="J366" s="145" t="s">
        <v>148</v>
      </c>
      <c r="K366" s="145">
        <f>SUM(K367)</f>
        <v>60000</v>
      </c>
      <c r="L366" s="210">
        <v>60000</v>
      </c>
      <c r="M366" s="210">
        <v>60000</v>
      </c>
      <c r="N366" s="143">
        <f>AVERAGE(L366/K366)*100</f>
        <v>100</v>
      </c>
      <c r="O366" s="144">
        <f>AVERAGE(M366/L366)*100</f>
        <v>100</v>
      </c>
      <c r="P366" s="130"/>
    </row>
    <row r="367" spans="1:16" s="62" customFormat="1" x14ac:dyDescent="0.2">
      <c r="A367" s="139">
        <v>1</v>
      </c>
      <c r="B367" s="139"/>
      <c r="C367" s="139"/>
      <c r="D367" s="139"/>
      <c r="E367" s="139" t="s">
        <v>141</v>
      </c>
      <c r="F367" s="139" t="s">
        <v>141</v>
      </c>
      <c r="G367" s="139" t="s">
        <v>141</v>
      </c>
      <c r="H367" s="140"/>
      <c r="I367" s="141">
        <v>381</v>
      </c>
      <c r="J367" s="145" t="s">
        <v>89</v>
      </c>
      <c r="K367" s="215">
        <v>60000</v>
      </c>
      <c r="L367" s="142"/>
      <c r="M367" s="142"/>
      <c r="N367" s="159"/>
      <c r="O367" s="147"/>
      <c r="P367" s="130"/>
    </row>
    <row r="368" spans="1:16" s="62" customFormat="1" x14ac:dyDescent="0.2">
      <c r="A368" s="133">
        <v>1</v>
      </c>
      <c r="B368" s="133"/>
      <c r="C368" s="133"/>
      <c r="D368" s="133"/>
      <c r="E368" s="133" t="s">
        <v>135</v>
      </c>
      <c r="F368" s="133" t="s">
        <v>135</v>
      </c>
      <c r="G368" s="133" t="s">
        <v>135</v>
      </c>
      <c r="H368" s="134" t="s">
        <v>336</v>
      </c>
      <c r="I368" s="134" t="s">
        <v>343</v>
      </c>
      <c r="J368" s="135" t="s">
        <v>344</v>
      </c>
      <c r="K368" s="136">
        <f>SUM(K369)</f>
        <v>40000</v>
      </c>
      <c r="L368" s="136">
        <f t="shared" ref="L368:M368" si="157">SUM(L369)</f>
        <v>40000</v>
      </c>
      <c r="M368" s="136">
        <f t="shared" si="157"/>
        <v>40000</v>
      </c>
      <c r="N368" s="137">
        <f>AVERAGE(L368/K368)*100</f>
        <v>100</v>
      </c>
      <c r="O368" s="138">
        <f>AVERAGE(M368/L368)*100</f>
        <v>100</v>
      </c>
      <c r="P368" s="130"/>
    </row>
    <row r="369" spans="1:16" s="62" customFormat="1" x14ac:dyDescent="0.2">
      <c r="A369" s="139"/>
      <c r="B369" s="139"/>
      <c r="C369" s="139"/>
      <c r="D369" s="139"/>
      <c r="E369" s="139" t="s">
        <v>141</v>
      </c>
      <c r="F369" s="139" t="s">
        <v>141</v>
      </c>
      <c r="G369" s="139" t="s">
        <v>141</v>
      </c>
      <c r="H369" s="140"/>
      <c r="I369" s="141">
        <v>38</v>
      </c>
      <c r="J369" s="145" t="s">
        <v>148</v>
      </c>
      <c r="K369" s="145">
        <f>SUM(K370)</f>
        <v>40000</v>
      </c>
      <c r="L369" s="210">
        <v>40000</v>
      </c>
      <c r="M369" s="210">
        <v>40000</v>
      </c>
      <c r="N369" s="143">
        <f>AVERAGE(L369/K369)*100</f>
        <v>100</v>
      </c>
      <c r="O369" s="144">
        <f>AVERAGE(M369/L369)*100</f>
        <v>100</v>
      </c>
      <c r="P369" s="130"/>
    </row>
    <row r="370" spans="1:16" s="62" customFormat="1" x14ac:dyDescent="0.2">
      <c r="A370" s="139">
        <v>1</v>
      </c>
      <c r="B370" s="139"/>
      <c r="C370" s="139"/>
      <c r="D370" s="139"/>
      <c r="E370" s="139" t="s">
        <v>141</v>
      </c>
      <c r="F370" s="139" t="s">
        <v>141</v>
      </c>
      <c r="G370" s="139" t="s">
        <v>141</v>
      </c>
      <c r="H370" s="140"/>
      <c r="I370" s="141">
        <v>381</v>
      </c>
      <c r="J370" s="145" t="s">
        <v>89</v>
      </c>
      <c r="K370" s="215">
        <v>40000</v>
      </c>
      <c r="L370" s="142"/>
      <c r="M370" s="142"/>
      <c r="N370" s="159"/>
      <c r="O370" s="147"/>
      <c r="P370" s="130"/>
    </row>
    <row r="371" spans="1:16" s="62" customFormat="1" x14ac:dyDescent="0.2">
      <c r="A371" s="133">
        <v>1</v>
      </c>
      <c r="B371" s="133"/>
      <c r="C371" s="133"/>
      <c r="D371" s="133"/>
      <c r="E371" s="133" t="s">
        <v>135</v>
      </c>
      <c r="F371" s="133" t="s">
        <v>135</v>
      </c>
      <c r="G371" s="133" t="s">
        <v>135</v>
      </c>
      <c r="H371" s="134" t="s">
        <v>336</v>
      </c>
      <c r="I371" s="134" t="s">
        <v>345</v>
      </c>
      <c r="J371" s="135" t="s">
        <v>346</v>
      </c>
      <c r="K371" s="136">
        <f>SUM(K372)</f>
        <v>30000</v>
      </c>
      <c r="L371" s="136">
        <f t="shared" ref="L371:M371" si="158">SUM(L372)</f>
        <v>30000</v>
      </c>
      <c r="M371" s="136">
        <f t="shared" si="158"/>
        <v>30000</v>
      </c>
      <c r="N371" s="137">
        <f>AVERAGE(L371/K371)*100</f>
        <v>100</v>
      </c>
      <c r="O371" s="138">
        <f>AVERAGE(M371/L371)*100</f>
        <v>100</v>
      </c>
      <c r="P371" s="130"/>
    </row>
    <row r="372" spans="1:16" s="62" customFormat="1" x14ac:dyDescent="0.2">
      <c r="A372" s="139"/>
      <c r="B372" s="139"/>
      <c r="C372" s="139"/>
      <c r="D372" s="139"/>
      <c r="E372" s="139" t="s">
        <v>141</v>
      </c>
      <c r="F372" s="139" t="s">
        <v>141</v>
      </c>
      <c r="G372" s="139" t="s">
        <v>141</v>
      </c>
      <c r="H372" s="140"/>
      <c r="I372" s="141">
        <v>38</v>
      </c>
      <c r="J372" s="145" t="s">
        <v>148</v>
      </c>
      <c r="K372" s="145">
        <f>SUM(K373)</f>
        <v>30000</v>
      </c>
      <c r="L372" s="210">
        <v>30000</v>
      </c>
      <c r="M372" s="210">
        <v>30000</v>
      </c>
      <c r="N372" s="143">
        <f>AVERAGE(L372/K372)*100</f>
        <v>100</v>
      </c>
      <c r="O372" s="144">
        <f>AVERAGE(M372/L372)*100</f>
        <v>100</v>
      </c>
      <c r="P372" s="130"/>
    </row>
    <row r="373" spans="1:16" s="62" customFormat="1" x14ac:dyDescent="0.2">
      <c r="A373" s="139">
        <v>1</v>
      </c>
      <c r="B373" s="139"/>
      <c r="C373" s="139"/>
      <c r="D373" s="139"/>
      <c r="E373" s="139" t="s">
        <v>141</v>
      </c>
      <c r="F373" s="139" t="s">
        <v>141</v>
      </c>
      <c r="G373" s="139" t="s">
        <v>141</v>
      </c>
      <c r="H373" s="140"/>
      <c r="I373" s="141">
        <v>381</v>
      </c>
      <c r="J373" s="145" t="s">
        <v>89</v>
      </c>
      <c r="K373" s="215">
        <v>30000</v>
      </c>
      <c r="L373" s="142"/>
      <c r="M373" s="142"/>
      <c r="N373" s="159"/>
      <c r="O373" s="147"/>
      <c r="P373" s="130"/>
    </row>
    <row r="374" spans="1:16" s="62" customFormat="1" x14ac:dyDescent="0.2">
      <c r="A374" s="133">
        <v>1</v>
      </c>
      <c r="B374" s="133"/>
      <c r="C374" s="133"/>
      <c r="D374" s="133"/>
      <c r="E374" s="133" t="s">
        <v>135</v>
      </c>
      <c r="F374" s="133" t="s">
        <v>135</v>
      </c>
      <c r="G374" s="133" t="s">
        <v>135</v>
      </c>
      <c r="H374" s="134" t="s">
        <v>347</v>
      </c>
      <c r="I374" s="134" t="s">
        <v>348</v>
      </c>
      <c r="J374" s="135" t="s">
        <v>349</v>
      </c>
      <c r="K374" s="136">
        <f t="shared" ref="K374:M374" si="159">SUM(K375+K377)</f>
        <v>300000</v>
      </c>
      <c r="L374" s="136">
        <f t="shared" si="159"/>
        <v>300000</v>
      </c>
      <c r="M374" s="136">
        <f t="shared" si="159"/>
        <v>300000</v>
      </c>
      <c r="N374" s="137">
        <f>AVERAGE(L374/K374)*100</f>
        <v>100</v>
      </c>
      <c r="O374" s="138">
        <f>AVERAGE(M374/L374)*100</f>
        <v>100</v>
      </c>
      <c r="P374" s="130"/>
    </row>
    <row r="375" spans="1:16" s="62" customFormat="1" x14ac:dyDescent="0.2">
      <c r="A375" s="153"/>
      <c r="B375" s="153"/>
      <c r="C375" s="153"/>
      <c r="D375" s="153"/>
      <c r="E375" s="153"/>
      <c r="F375" s="153"/>
      <c r="G375" s="153"/>
      <c r="H375" s="140"/>
      <c r="I375" s="140" t="s">
        <v>350</v>
      </c>
      <c r="J375" s="145" t="s">
        <v>72</v>
      </c>
      <c r="K375" s="145">
        <f t="shared" ref="K375" si="160">SUM(K376)</f>
        <v>100000</v>
      </c>
      <c r="L375" s="210">
        <v>100000</v>
      </c>
      <c r="M375" s="210">
        <v>100000</v>
      </c>
      <c r="N375" s="143">
        <f>AVERAGE(L375/K375)*100</f>
        <v>100</v>
      </c>
      <c r="O375" s="144">
        <f>AVERAGE(M375/L375)*100</f>
        <v>100</v>
      </c>
      <c r="P375" s="130"/>
    </row>
    <row r="376" spans="1:16" s="62" customFormat="1" x14ac:dyDescent="0.2">
      <c r="A376" s="153">
        <v>1</v>
      </c>
      <c r="B376" s="153"/>
      <c r="C376" s="153"/>
      <c r="D376" s="153"/>
      <c r="E376" s="153"/>
      <c r="F376" s="153"/>
      <c r="G376" s="153"/>
      <c r="H376" s="140"/>
      <c r="I376" s="140" t="s">
        <v>351</v>
      </c>
      <c r="J376" s="145" t="s">
        <v>75</v>
      </c>
      <c r="K376" s="210">
        <v>100000</v>
      </c>
      <c r="L376" s="145"/>
      <c r="M376" s="145"/>
      <c r="N376" s="143"/>
      <c r="O376" s="144"/>
      <c r="P376" s="130"/>
    </row>
    <row r="377" spans="1:16" s="62" customFormat="1" x14ac:dyDescent="0.2">
      <c r="A377" s="139"/>
      <c r="B377" s="139"/>
      <c r="C377" s="139"/>
      <c r="D377" s="139"/>
      <c r="E377" s="139" t="s">
        <v>141</v>
      </c>
      <c r="F377" s="139" t="s">
        <v>141</v>
      </c>
      <c r="G377" s="139" t="s">
        <v>141</v>
      </c>
      <c r="H377" s="140"/>
      <c r="I377" s="141">
        <v>38</v>
      </c>
      <c r="J377" s="145" t="s">
        <v>148</v>
      </c>
      <c r="K377" s="210">
        <f>SUM(K378)</f>
        <v>200000</v>
      </c>
      <c r="L377" s="210">
        <v>200000</v>
      </c>
      <c r="M377" s="210">
        <v>200000</v>
      </c>
      <c r="N377" s="143">
        <f>AVERAGE(L377/K377)*100</f>
        <v>100</v>
      </c>
      <c r="O377" s="144">
        <f>AVERAGE(M377/L377)*100</f>
        <v>100</v>
      </c>
      <c r="P377" s="222"/>
    </row>
    <row r="378" spans="1:16" s="62" customFormat="1" x14ac:dyDescent="0.2">
      <c r="A378" s="139">
        <v>1</v>
      </c>
      <c r="B378" s="139"/>
      <c r="C378" s="139"/>
      <c r="D378" s="139"/>
      <c r="E378" s="139" t="s">
        <v>141</v>
      </c>
      <c r="F378" s="139" t="s">
        <v>141</v>
      </c>
      <c r="G378" s="139" t="s">
        <v>141</v>
      </c>
      <c r="H378" s="140"/>
      <c r="I378" s="141">
        <v>381</v>
      </c>
      <c r="J378" s="145" t="s">
        <v>89</v>
      </c>
      <c r="K378" s="215">
        <v>200000</v>
      </c>
      <c r="L378" s="142"/>
      <c r="M378" s="142"/>
      <c r="N378" s="159"/>
      <c r="O378" s="147"/>
      <c r="P378" s="130"/>
    </row>
    <row r="379" spans="1:16" s="62" customFormat="1" x14ac:dyDescent="0.2">
      <c r="A379" s="133">
        <v>1</v>
      </c>
      <c r="B379" s="133"/>
      <c r="C379" s="133"/>
      <c r="D379" s="133"/>
      <c r="E379" s="133" t="s">
        <v>135</v>
      </c>
      <c r="F379" s="133" t="s">
        <v>135</v>
      </c>
      <c r="G379" s="133" t="s">
        <v>135</v>
      </c>
      <c r="H379" s="134" t="s">
        <v>347</v>
      </c>
      <c r="I379" s="134" t="s">
        <v>632</v>
      </c>
      <c r="J379" s="135" t="s">
        <v>633</v>
      </c>
      <c r="K379" s="136">
        <f>SUM(K380)</f>
        <v>100000</v>
      </c>
      <c r="L379" s="136">
        <f t="shared" ref="L379:M379" si="161">SUM(L380)</f>
        <v>10000</v>
      </c>
      <c r="M379" s="136">
        <f t="shared" si="161"/>
        <v>10000</v>
      </c>
      <c r="N379" s="137">
        <f>AVERAGE(L379/K379)*100</f>
        <v>10</v>
      </c>
      <c r="O379" s="138">
        <f>AVERAGE(M379/L379)*100</f>
        <v>100</v>
      </c>
      <c r="P379" s="130"/>
    </row>
    <row r="380" spans="1:16" s="62" customFormat="1" x14ac:dyDescent="0.2">
      <c r="A380" s="139"/>
      <c r="B380" s="139"/>
      <c r="C380" s="139"/>
      <c r="D380" s="139"/>
      <c r="E380" s="139" t="s">
        <v>141</v>
      </c>
      <c r="F380" s="139" t="s">
        <v>141</v>
      </c>
      <c r="G380" s="139" t="s">
        <v>141</v>
      </c>
      <c r="H380" s="140"/>
      <c r="I380" s="141">
        <v>32</v>
      </c>
      <c r="J380" s="145" t="s">
        <v>72</v>
      </c>
      <c r="K380" s="145">
        <f>SUM(K381)</f>
        <v>100000</v>
      </c>
      <c r="L380" s="210">
        <v>10000</v>
      </c>
      <c r="M380" s="210">
        <v>10000</v>
      </c>
      <c r="N380" s="143">
        <f>AVERAGE(L380/K380)*100</f>
        <v>10</v>
      </c>
      <c r="O380" s="144">
        <f>AVERAGE(M380/L380)*100</f>
        <v>100</v>
      </c>
      <c r="P380" s="130"/>
    </row>
    <row r="381" spans="1:16" s="62" customFormat="1" x14ac:dyDescent="0.2">
      <c r="A381" s="139">
        <v>1</v>
      </c>
      <c r="B381" s="139"/>
      <c r="C381" s="139"/>
      <c r="D381" s="139"/>
      <c r="E381" s="139" t="s">
        <v>141</v>
      </c>
      <c r="F381" s="139" t="s">
        <v>141</v>
      </c>
      <c r="G381" s="139" t="s">
        <v>141</v>
      </c>
      <c r="H381" s="140"/>
      <c r="I381" s="140" t="s">
        <v>351</v>
      </c>
      <c r="J381" s="145" t="s">
        <v>75</v>
      </c>
      <c r="K381" s="215">
        <v>100000</v>
      </c>
      <c r="L381" s="142"/>
      <c r="M381" s="142"/>
      <c r="N381" s="159"/>
      <c r="O381" s="147"/>
      <c r="P381" s="130"/>
    </row>
    <row r="382" spans="1:16" s="62" customFormat="1" x14ac:dyDescent="0.2">
      <c r="A382" s="193">
        <v>1</v>
      </c>
      <c r="B382" s="193"/>
      <c r="C382" s="193"/>
      <c r="D382" s="193"/>
      <c r="E382" s="193" t="s">
        <v>135</v>
      </c>
      <c r="F382" s="193" t="s">
        <v>135</v>
      </c>
      <c r="G382" s="193" t="s">
        <v>135</v>
      </c>
      <c r="H382" s="194"/>
      <c r="I382" s="194" t="s">
        <v>352</v>
      </c>
      <c r="J382" s="196" t="s">
        <v>353</v>
      </c>
      <c r="K382" s="197">
        <f>SUM(K383+K387)</f>
        <v>549000</v>
      </c>
      <c r="L382" s="197">
        <f t="shared" ref="L382:M382" si="162">SUM(L383+L387)</f>
        <v>549000</v>
      </c>
      <c r="M382" s="197">
        <f t="shared" si="162"/>
        <v>550000</v>
      </c>
      <c r="N382" s="191">
        <f t="shared" ref="N382:O384" si="163">AVERAGE(L382/K382)*100</f>
        <v>100</v>
      </c>
      <c r="O382" s="192">
        <f t="shared" si="163"/>
        <v>100.18214936247722</v>
      </c>
      <c r="P382" s="130"/>
    </row>
    <row r="383" spans="1:16" s="62" customFormat="1" x14ac:dyDescent="0.2">
      <c r="A383" s="133">
        <v>1</v>
      </c>
      <c r="B383" s="133"/>
      <c r="C383" s="133"/>
      <c r="D383" s="133"/>
      <c r="E383" s="133" t="s">
        <v>135</v>
      </c>
      <c r="F383" s="133" t="s">
        <v>135</v>
      </c>
      <c r="G383" s="133" t="s">
        <v>135</v>
      </c>
      <c r="H383" s="134" t="s">
        <v>347</v>
      </c>
      <c r="I383" s="134" t="s">
        <v>354</v>
      </c>
      <c r="J383" s="135" t="s">
        <v>355</v>
      </c>
      <c r="K383" s="136">
        <f t="shared" ref="K383:M383" si="164">SUM(K384)</f>
        <v>20000</v>
      </c>
      <c r="L383" s="136">
        <f t="shared" si="164"/>
        <v>20000</v>
      </c>
      <c r="M383" s="136">
        <f t="shared" si="164"/>
        <v>20000</v>
      </c>
      <c r="N383" s="137">
        <f t="shared" si="163"/>
        <v>100</v>
      </c>
      <c r="O383" s="138">
        <f t="shared" si="163"/>
        <v>100</v>
      </c>
      <c r="P383" s="130"/>
    </row>
    <row r="384" spans="1:16" s="62" customFormat="1" x14ac:dyDescent="0.2">
      <c r="A384" s="139"/>
      <c r="B384" s="139"/>
      <c r="C384" s="139"/>
      <c r="D384" s="139"/>
      <c r="E384" s="139" t="s">
        <v>141</v>
      </c>
      <c r="F384" s="139" t="s">
        <v>141</v>
      </c>
      <c r="G384" s="139" t="s">
        <v>141</v>
      </c>
      <c r="H384" s="140"/>
      <c r="I384" s="141">
        <v>38</v>
      </c>
      <c r="J384" s="145" t="s">
        <v>148</v>
      </c>
      <c r="K384" s="145">
        <f>SUM(K385)</f>
        <v>20000</v>
      </c>
      <c r="L384" s="210">
        <v>20000</v>
      </c>
      <c r="M384" s="210">
        <v>20000</v>
      </c>
      <c r="N384" s="143">
        <f t="shared" si="163"/>
        <v>100</v>
      </c>
      <c r="O384" s="144">
        <f t="shared" si="163"/>
        <v>100</v>
      </c>
      <c r="P384" s="130"/>
    </row>
    <row r="385" spans="1:16" s="62" customFormat="1" x14ac:dyDescent="0.2">
      <c r="A385" s="139">
        <v>1</v>
      </c>
      <c r="B385" s="139"/>
      <c r="C385" s="139"/>
      <c r="D385" s="139"/>
      <c r="E385" s="139" t="s">
        <v>141</v>
      </c>
      <c r="F385" s="139" t="s">
        <v>141</v>
      </c>
      <c r="G385" s="139" t="s">
        <v>141</v>
      </c>
      <c r="H385" s="140"/>
      <c r="I385" s="141">
        <v>381</v>
      </c>
      <c r="J385" s="145" t="s">
        <v>89</v>
      </c>
      <c r="K385" s="215">
        <v>20000</v>
      </c>
      <c r="L385" s="142"/>
      <c r="M385" s="142"/>
      <c r="N385" s="159"/>
      <c r="O385" s="147"/>
      <c r="P385" s="130"/>
    </row>
    <row r="386" spans="1:16" s="62" customFormat="1" x14ac:dyDescent="0.2">
      <c r="A386" s="149">
        <v>1</v>
      </c>
      <c r="B386" s="149">
        <v>2</v>
      </c>
      <c r="C386" s="149">
        <v>3</v>
      </c>
      <c r="D386" s="149">
        <v>4</v>
      </c>
      <c r="E386" s="149" t="s">
        <v>135</v>
      </c>
      <c r="F386" s="149" t="s">
        <v>135</v>
      </c>
      <c r="G386" s="149" t="s">
        <v>135</v>
      </c>
      <c r="H386" s="150" t="s">
        <v>133</v>
      </c>
      <c r="I386" s="198" t="s">
        <v>356</v>
      </c>
      <c r="J386" s="151"/>
      <c r="K386" s="151">
        <f>SUM(K387)</f>
        <v>529000</v>
      </c>
      <c r="L386" s="151">
        <f t="shared" ref="L386:M386" si="165">SUM(L387)</f>
        <v>529000</v>
      </c>
      <c r="M386" s="151">
        <f t="shared" si="165"/>
        <v>530000</v>
      </c>
      <c r="N386" s="199">
        <f t="shared" ref="N386:O388" si="166">AVERAGE(L386/K386)*100</f>
        <v>100</v>
      </c>
      <c r="O386" s="200">
        <f t="shared" si="166"/>
        <v>100.1890359168242</v>
      </c>
      <c r="P386" s="130"/>
    </row>
    <row r="387" spans="1:16" s="58" customFormat="1" x14ac:dyDescent="0.2">
      <c r="A387" s="133">
        <v>1</v>
      </c>
      <c r="B387" s="133">
        <v>2</v>
      </c>
      <c r="C387" s="133">
        <v>3</v>
      </c>
      <c r="D387" s="133">
        <v>4</v>
      </c>
      <c r="E387" s="133" t="s">
        <v>135</v>
      </c>
      <c r="F387" s="133" t="s">
        <v>135</v>
      </c>
      <c r="G387" s="133" t="s">
        <v>135</v>
      </c>
      <c r="H387" s="134" t="s">
        <v>347</v>
      </c>
      <c r="I387" s="134" t="s">
        <v>357</v>
      </c>
      <c r="J387" s="135" t="s">
        <v>358</v>
      </c>
      <c r="K387" s="136">
        <f>SUM(K388+K392+K397+K399)</f>
        <v>529000</v>
      </c>
      <c r="L387" s="136">
        <f t="shared" ref="L387:M387" si="167">SUM(L388+L392+L397+L399)</f>
        <v>529000</v>
      </c>
      <c r="M387" s="136">
        <f t="shared" si="167"/>
        <v>530000</v>
      </c>
      <c r="N387" s="137">
        <f t="shared" si="166"/>
        <v>100</v>
      </c>
      <c r="O387" s="138">
        <f t="shared" si="166"/>
        <v>100.1890359168242</v>
      </c>
      <c r="P387" s="129"/>
    </row>
    <row r="388" spans="1:16" s="58" customFormat="1" x14ac:dyDescent="0.2">
      <c r="A388" s="153"/>
      <c r="B388" s="153"/>
      <c r="C388" s="153"/>
      <c r="D388" s="153"/>
      <c r="E388" s="153"/>
      <c r="F388" s="153"/>
      <c r="G388" s="153"/>
      <c r="H388" s="140"/>
      <c r="I388" s="140" t="s">
        <v>359</v>
      </c>
      <c r="J388" s="145" t="s">
        <v>66</v>
      </c>
      <c r="K388" s="210">
        <f>SUM(K389:K391)</f>
        <v>312000</v>
      </c>
      <c r="L388" s="210">
        <v>312000</v>
      </c>
      <c r="M388" s="210">
        <v>312000</v>
      </c>
      <c r="N388" s="143">
        <f t="shared" si="166"/>
        <v>100</v>
      </c>
      <c r="O388" s="144">
        <f t="shared" si="166"/>
        <v>100</v>
      </c>
      <c r="P388" s="129"/>
    </row>
    <row r="389" spans="1:16" s="58" customFormat="1" x14ac:dyDescent="0.2">
      <c r="A389" s="153">
        <v>1</v>
      </c>
      <c r="B389" s="153"/>
      <c r="C389" s="153"/>
      <c r="D389" s="153"/>
      <c r="E389" s="153"/>
      <c r="F389" s="153"/>
      <c r="G389" s="153"/>
      <c r="H389" s="140"/>
      <c r="I389" s="140" t="s">
        <v>360</v>
      </c>
      <c r="J389" s="145" t="s">
        <v>157</v>
      </c>
      <c r="K389" s="215">
        <v>255000</v>
      </c>
      <c r="L389" s="215"/>
      <c r="M389" s="215"/>
      <c r="N389" s="159"/>
      <c r="O389" s="147"/>
      <c r="P389" s="129"/>
    </row>
    <row r="390" spans="1:16" s="58" customFormat="1" x14ac:dyDescent="0.2">
      <c r="A390" s="153">
        <v>1</v>
      </c>
      <c r="B390" s="153"/>
      <c r="C390" s="153"/>
      <c r="D390" s="153"/>
      <c r="E390" s="153"/>
      <c r="F390" s="153"/>
      <c r="G390" s="153"/>
      <c r="H390" s="140"/>
      <c r="I390" s="140" t="s">
        <v>361</v>
      </c>
      <c r="J390" s="145" t="s">
        <v>69</v>
      </c>
      <c r="K390" s="215">
        <v>15000</v>
      </c>
      <c r="L390" s="215"/>
      <c r="M390" s="215"/>
      <c r="N390" s="159"/>
      <c r="O390" s="147"/>
      <c r="P390" s="129"/>
    </row>
    <row r="391" spans="1:16" s="58" customFormat="1" x14ac:dyDescent="0.2">
      <c r="A391" s="153">
        <v>1</v>
      </c>
      <c r="B391" s="153"/>
      <c r="C391" s="153"/>
      <c r="D391" s="153"/>
      <c r="E391" s="153"/>
      <c r="F391" s="153"/>
      <c r="G391" s="153"/>
      <c r="H391" s="140"/>
      <c r="I391" s="140" t="s">
        <v>362</v>
      </c>
      <c r="J391" s="145" t="s">
        <v>71</v>
      </c>
      <c r="K391" s="215">
        <v>42000</v>
      </c>
      <c r="L391" s="215"/>
      <c r="M391" s="215"/>
      <c r="N391" s="159"/>
      <c r="O391" s="147"/>
      <c r="P391" s="129"/>
    </row>
    <row r="392" spans="1:16" s="58" customFormat="1" x14ac:dyDescent="0.2">
      <c r="A392" s="153"/>
      <c r="B392" s="153"/>
      <c r="C392" s="153"/>
      <c r="D392" s="153"/>
      <c r="E392" s="153"/>
      <c r="F392" s="153"/>
      <c r="G392" s="153"/>
      <c r="H392" s="140"/>
      <c r="I392" s="140" t="s">
        <v>350</v>
      </c>
      <c r="J392" s="145" t="s">
        <v>72</v>
      </c>
      <c r="K392" s="210">
        <f>SUM(K393:K396)</f>
        <v>130400</v>
      </c>
      <c r="L392" s="210">
        <v>122400</v>
      </c>
      <c r="M392" s="210">
        <v>122400</v>
      </c>
      <c r="N392" s="143">
        <f>AVERAGE(L392/K392)*100</f>
        <v>93.865030674846622</v>
      </c>
      <c r="O392" s="144">
        <f>AVERAGE(M392/L392)*100</f>
        <v>100</v>
      </c>
      <c r="P392" s="129"/>
    </row>
    <row r="393" spans="1:16" s="58" customFormat="1" x14ac:dyDescent="0.2">
      <c r="A393" s="153">
        <v>1</v>
      </c>
      <c r="B393" s="153"/>
      <c r="C393" s="153"/>
      <c r="D393" s="153"/>
      <c r="E393" s="153"/>
      <c r="F393" s="153"/>
      <c r="G393" s="153"/>
      <c r="H393" s="140"/>
      <c r="I393" s="140" t="s">
        <v>363</v>
      </c>
      <c r="J393" s="145" t="s">
        <v>73</v>
      </c>
      <c r="K393" s="215">
        <v>37500</v>
      </c>
      <c r="L393" s="215"/>
      <c r="M393" s="215"/>
      <c r="N393" s="159"/>
      <c r="O393" s="147"/>
      <c r="P393" s="129"/>
    </row>
    <row r="394" spans="1:16" s="58" customFormat="1" x14ac:dyDescent="0.2">
      <c r="A394" s="153">
        <v>1</v>
      </c>
      <c r="B394" s="153"/>
      <c r="C394" s="153"/>
      <c r="D394" s="153"/>
      <c r="E394" s="153"/>
      <c r="F394" s="153"/>
      <c r="G394" s="153"/>
      <c r="H394" s="140"/>
      <c r="I394" s="140" t="s">
        <v>364</v>
      </c>
      <c r="J394" s="145" t="s">
        <v>74</v>
      </c>
      <c r="K394" s="215">
        <v>41150</v>
      </c>
      <c r="L394" s="215"/>
      <c r="M394" s="215"/>
      <c r="N394" s="159"/>
      <c r="O394" s="147"/>
      <c r="P394" s="129"/>
    </row>
    <row r="395" spans="1:16" s="58" customFormat="1" x14ac:dyDescent="0.2">
      <c r="A395" s="153">
        <v>1</v>
      </c>
      <c r="B395" s="153">
        <v>2</v>
      </c>
      <c r="C395" s="153"/>
      <c r="D395" s="153"/>
      <c r="E395" s="153"/>
      <c r="F395" s="153"/>
      <c r="G395" s="153"/>
      <c r="H395" s="140"/>
      <c r="I395" s="140" t="s">
        <v>351</v>
      </c>
      <c r="J395" s="145" t="s">
        <v>75</v>
      </c>
      <c r="K395" s="215">
        <v>50200</v>
      </c>
      <c r="L395" s="215"/>
      <c r="M395" s="215"/>
      <c r="N395" s="159"/>
      <c r="O395" s="147"/>
      <c r="P395" s="129"/>
    </row>
    <row r="396" spans="1:16" s="58" customFormat="1" x14ac:dyDescent="0.2">
      <c r="A396" s="153"/>
      <c r="B396" s="153">
        <v>2</v>
      </c>
      <c r="C396" s="153"/>
      <c r="D396" s="153"/>
      <c r="E396" s="153"/>
      <c r="F396" s="153"/>
      <c r="G396" s="153"/>
      <c r="H396" s="140"/>
      <c r="I396" s="140" t="s">
        <v>365</v>
      </c>
      <c r="J396" s="145" t="s">
        <v>77</v>
      </c>
      <c r="K396" s="215">
        <v>1550</v>
      </c>
      <c r="L396" s="215"/>
      <c r="M396" s="215"/>
      <c r="N396" s="159"/>
      <c r="O396" s="147"/>
      <c r="P396" s="129"/>
    </row>
    <row r="397" spans="1:16" s="58" customFormat="1" x14ac:dyDescent="0.2">
      <c r="A397" s="153"/>
      <c r="B397" s="153"/>
      <c r="C397" s="153"/>
      <c r="D397" s="153"/>
      <c r="E397" s="153"/>
      <c r="F397" s="153"/>
      <c r="G397" s="153"/>
      <c r="H397" s="140"/>
      <c r="I397" s="140" t="s">
        <v>366</v>
      </c>
      <c r="J397" s="145" t="s">
        <v>78</v>
      </c>
      <c r="K397" s="210">
        <v>2900</v>
      </c>
      <c r="L397" s="210">
        <v>2900</v>
      </c>
      <c r="M397" s="210">
        <v>2900</v>
      </c>
      <c r="N397" s="143">
        <f>AVERAGE(L397/K397)*100</f>
        <v>100</v>
      </c>
      <c r="O397" s="144">
        <f>AVERAGE(M397/L397)*100</f>
        <v>100</v>
      </c>
      <c r="P397" s="129"/>
    </row>
    <row r="398" spans="1:16" s="58" customFormat="1" x14ac:dyDescent="0.2">
      <c r="A398" s="153"/>
      <c r="B398" s="153">
        <v>2</v>
      </c>
      <c r="C398" s="153"/>
      <c r="D398" s="153"/>
      <c r="E398" s="153"/>
      <c r="F398" s="153"/>
      <c r="G398" s="153"/>
      <c r="H398" s="140"/>
      <c r="I398" s="140" t="s">
        <v>367</v>
      </c>
      <c r="J398" s="145" t="s">
        <v>79</v>
      </c>
      <c r="K398" s="215">
        <v>2900</v>
      </c>
      <c r="L398" s="215"/>
      <c r="M398" s="215"/>
      <c r="N398" s="159"/>
      <c r="O398" s="147"/>
      <c r="P398" s="129"/>
    </row>
    <row r="399" spans="1:16" s="58" customFormat="1" x14ac:dyDescent="0.2">
      <c r="A399" s="153"/>
      <c r="B399" s="153"/>
      <c r="C399" s="153"/>
      <c r="D399" s="153"/>
      <c r="E399" s="153"/>
      <c r="F399" s="153"/>
      <c r="G399" s="153"/>
      <c r="H399" s="140"/>
      <c r="I399" s="141">
        <v>42</v>
      </c>
      <c r="J399" s="145" t="s">
        <v>95</v>
      </c>
      <c r="K399" s="210">
        <f>SUM(K400:K401)</f>
        <v>83700</v>
      </c>
      <c r="L399" s="210">
        <v>91700</v>
      </c>
      <c r="M399" s="210">
        <v>92700</v>
      </c>
      <c r="N399" s="143">
        <f>AVERAGE(L399/K399)*100</f>
        <v>109.55794504181601</v>
      </c>
      <c r="O399" s="144">
        <f>AVERAGE(M399/L399)*100</f>
        <v>101.09051254089422</v>
      </c>
      <c r="P399" s="129"/>
    </row>
    <row r="400" spans="1:16" s="58" customFormat="1" x14ac:dyDescent="0.2">
      <c r="A400" s="153"/>
      <c r="B400" s="153">
        <v>2</v>
      </c>
      <c r="C400" s="153"/>
      <c r="D400" s="153"/>
      <c r="E400" s="153"/>
      <c r="F400" s="153"/>
      <c r="G400" s="153"/>
      <c r="H400" s="140"/>
      <c r="I400" s="141">
        <v>422</v>
      </c>
      <c r="J400" s="145" t="s">
        <v>176</v>
      </c>
      <c r="K400" s="210">
        <v>2000</v>
      </c>
      <c r="L400" s="210"/>
      <c r="M400" s="210"/>
      <c r="N400" s="143"/>
      <c r="O400" s="144"/>
      <c r="P400" s="129"/>
    </row>
    <row r="401" spans="1:16" s="58" customFormat="1" x14ac:dyDescent="0.2">
      <c r="A401" s="153"/>
      <c r="B401" s="153"/>
      <c r="C401" s="153">
        <v>3</v>
      </c>
      <c r="D401" s="153">
        <v>4</v>
      </c>
      <c r="E401" s="153"/>
      <c r="F401" s="153"/>
      <c r="G401" s="153"/>
      <c r="H401" s="140"/>
      <c r="I401" s="140" t="s">
        <v>368</v>
      </c>
      <c r="J401" s="175" t="s">
        <v>369</v>
      </c>
      <c r="K401" s="215">
        <v>81700</v>
      </c>
      <c r="L401" s="215"/>
      <c r="M401" s="215"/>
      <c r="N401" s="159"/>
      <c r="O401" s="147"/>
      <c r="P401" s="129"/>
    </row>
    <row r="402" spans="1:16" s="62" customFormat="1" x14ac:dyDescent="0.2">
      <c r="A402" s="193">
        <v>1</v>
      </c>
      <c r="B402" s="193"/>
      <c r="C402" s="193"/>
      <c r="D402" s="193"/>
      <c r="E402" s="193" t="s">
        <v>135</v>
      </c>
      <c r="F402" s="193" t="s">
        <v>135</v>
      </c>
      <c r="G402" s="193" t="s">
        <v>135</v>
      </c>
      <c r="H402" s="194"/>
      <c r="I402" s="194" t="s">
        <v>370</v>
      </c>
      <c r="J402" s="196" t="s">
        <v>371</v>
      </c>
      <c r="K402" s="197">
        <f>SUM(K403+K406+K409+K412+K415)</f>
        <v>365000</v>
      </c>
      <c r="L402" s="197">
        <f t="shared" ref="L402:M402" si="168">SUM(L403+L406+L409+L412+L415)</f>
        <v>335000</v>
      </c>
      <c r="M402" s="197">
        <f t="shared" si="168"/>
        <v>335000</v>
      </c>
      <c r="N402" s="191">
        <f t="shared" ref="N402:O404" si="169">AVERAGE(L402/K402)*100</f>
        <v>91.780821917808225</v>
      </c>
      <c r="O402" s="192">
        <f t="shared" si="169"/>
        <v>100</v>
      </c>
      <c r="P402" s="130"/>
    </row>
    <row r="403" spans="1:16" s="62" customFormat="1" x14ac:dyDescent="0.2">
      <c r="A403" s="133">
        <v>1</v>
      </c>
      <c r="B403" s="133"/>
      <c r="C403" s="133"/>
      <c r="D403" s="133"/>
      <c r="E403" s="133" t="s">
        <v>135</v>
      </c>
      <c r="F403" s="133" t="s">
        <v>135</v>
      </c>
      <c r="G403" s="133" t="s">
        <v>135</v>
      </c>
      <c r="H403" s="134" t="s">
        <v>347</v>
      </c>
      <c r="I403" s="134" t="s">
        <v>372</v>
      </c>
      <c r="J403" s="135" t="s">
        <v>373</v>
      </c>
      <c r="K403" s="136">
        <f>SUM(K404)</f>
        <v>50000</v>
      </c>
      <c r="L403" s="136">
        <f t="shared" ref="L403:M403" si="170">SUM(L404)</f>
        <v>50000</v>
      </c>
      <c r="M403" s="136">
        <f t="shared" si="170"/>
        <v>50000</v>
      </c>
      <c r="N403" s="137">
        <f t="shared" si="169"/>
        <v>100</v>
      </c>
      <c r="O403" s="138">
        <f t="shared" si="169"/>
        <v>100</v>
      </c>
      <c r="P403" s="130"/>
    </row>
    <row r="404" spans="1:16" s="62" customFormat="1" x14ac:dyDescent="0.2">
      <c r="A404" s="139"/>
      <c r="B404" s="139"/>
      <c r="C404" s="139"/>
      <c r="D404" s="139"/>
      <c r="E404" s="139"/>
      <c r="F404" s="139"/>
      <c r="G404" s="139"/>
      <c r="H404" s="140"/>
      <c r="I404" s="141">
        <v>32</v>
      </c>
      <c r="J404" s="145" t="s">
        <v>72</v>
      </c>
      <c r="K404" s="215">
        <f>SUM(K405)</f>
        <v>50000</v>
      </c>
      <c r="L404" s="215">
        <v>50000</v>
      </c>
      <c r="M404" s="215">
        <v>50000</v>
      </c>
      <c r="N404" s="143">
        <f t="shared" si="169"/>
        <v>100</v>
      </c>
      <c r="O404" s="144">
        <f t="shared" si="169"/>
        <v>100</v>
      </c>
      <c r="P404" s="130"/>
    </row>
    <row r="405" spans="1:16" s="62" customFormat="1" x14ac:dyDescent="0.2">
      <c r="A405" s="139">
        <v>1</v>
      </c>
      <c r="B405" s="139"/>
      <c r="C405" s="139"/>
      <c r="D405" s="139"/>
      <c r="E405" s="139"/>
      <c r="F405" s="139"/>
      <c r="G405" s="139"/>
      <c r="H405" s="140"/>
      <c r="I405" s="141">
        <v>329</v>
      </c>
      <c r="J405" s="145" t="s">
        <v>77</v>
      </c>
      <c r="K405" s="235">
        <v>50000</v>
      </c>
      <c r="L405" s="235"/>
      <c r="M405" s="235"/>
      <c r="N405" s="147"/>
      <c r="O405" s="147"/>
      <c r="P405" s="63"/>
    </row>
    <row r="406" spans="1:16" s="62" customFormat="1" x14ac:dyDescent="0.2">
      <c r="A406" s="133">
        <v>1</v>
      </c>
      <c r="B406" s="133"/>
      <c r="C406" s="133"/>
      <c r="D406" s="133"/>
      <c r="E406" s="133" t="s">
        <v>135</v>
      </c>
      <c r="F406" s="133" t="s">
        <v>135</v>
      </c>
      <c r="G406" s="133" t="s">
        <v>135</v>
      </c>
      <c r="H406" s="134" t="s">
        <v>347</v>
      </c>
      <c r="I406" s="134" t="s">
        <v>374</v>
      </c>
      <c r="J406" s="135" t="s">
        <v>375</v>
      </c>
      <c r="K406" s="136">
        <f>SUM(K407)</f>
        <v>125000</v>
      </c>
      <c r="L406" s="136">
        <f t="shared" ref="L406:M406" si="171">SUM(L407)</f>
        <v>125000</v>
      </c>
      <c r="M406" s="136">
        <f t="shared" si="171"/>
        <v>125000</v>
      </c>
      <c r="N406" s="137">
        <f>AVERAGE(L406/K406)*100</f>
        <v>100</v>
      </c>
      <c r="O406" s="138">
        <f>AVERAGE(M406/L406)*100</f>
        <v>100</v>
      </c>
      <c r="P406" s="130"/>
    </row>
    <row r="407" spans="1:16" s="62" customFormat="1" x14ac:dyDescent="0.2">
      <c r="A407" s="139"/>
      <c r="B407" s="139"/>
      <c r="C407" s="139"/>
      <c r="D407" s="139"/>
      <c r="E407" s="139" t="s">
        <v>141</v>
      </c>
      <c r="F407" s="139" t="s">
        <v>141</v>
      </c>
      <c r="G407" s="139" t="s">
        <v>141</v>
      </c>
      <c r="H407" s="140"/>
      <c r="I407" s="141">
        <v>35</v>
      </c>
      <c r="J407" s="145" t="s">
        <v>80</v>
      </c>
      <c r="K407" s="215">
        <f>SUM(K408)</f>
        <v>125000</v>
      </c>
      <c r="L407" s="215">
        <v>125000</v>
      </c>
      <c r="M407" s="215">
        <v>125000</v>
      </c>
      <c r="N407" s="143">
        <f>AVERAGE(L407/K407)*100</f>
        <v>100</v>
      </c>
      <c r="O407" s="144">
        <f>AVERAGE(M407/L407)*100</f>
        <v>100</v>
      </c>
      <c r="P407" s="130"/>
    </row>
    <row r="408" spans="1:16" s="62" customFormat="1" x14ac:dyDescent="0.2">
      <c r="A408" s="139">
        <v>1</v>
      </c>
      <c r="B408" s="139"/>
      <c r="C408" s="139"/>
      <c r="D408" s="139"/>
      <c r="E408" s="139" t="s">
        <v>141</v>
      </c>
      <c r="F408" s="139" t="s">
        <v>141</v>
      </c>
      <c r="G408" s="139" t="s">
        <v>141</v>
      </c>
      <c r="H408" s="140"/>
      <c r="I408" s="141">
        <v>351</v>
      </c>
      <c r="J408" s="145" t="s">
        <v>81</v>
      </c>
      <c r="K408" s="215">
        <v>125000</v>
      </c>
      <c r="L408" s="215"/>
      <c r="M408" s="215"/>
      <c r="N408" s="159"/>
      <c r="O408" s="147"/>
      <c r="P408" s="130"/>
    </row>
    <row r="409" spans="1:16" s="62" customFormat="1" x14ac:dyDescent="0.2">
      <c r="A409" s="133">
        <v>1</v>
      </c>
      <c r="B409" s="133"/>
      <c r="C409" s="133"/>
      <c r="D409" s="133"/>
      <c r="E409" s="133" t="s">
        <v>135</v>
      </c>
      <c r="F409" s="133" t="s">
        <v>135</v>
      </c>
      <c r="G409" s="133" t="s">
        <v>135</v>
      </c>
      <c r="H409" s="134" t="s">
        <v>347</v>
      </c>
      <c r="I409" s="134" t="s">
        <v>376</v>
      </c>
      <c r="J409" s="135" t="s">
        <v>377</v>
      </c>
      <c r="K409" s="136">
        <f>SUM(K410)</f>
        <v>50000</v>
      </c>
      <c r="L409" s="136">
        <f t="shared" ref="L409:M409" si="172">SUM(L410)</f>
        <v>50000</v>
      </c>
      <c r="M409" s="136">
        <f t="shared" si="172"/>
        <v>50000</v>
      </c>
      <c r="N409" s="137">
        <f>AVERAGE(L409/K409)*100</f>
        <v>100</v>
      </c>
      <c r="O409" s="138">
        <f>AVERAGE(M409/L409)*100</f>
        <v>100</v>
      </c>
      <c r="P409" s="130"/>
    </row>
    <row r="410" spans="1:16" s="62" customFormat="1" x14ac:dyDescent="0.2">
      <c r="A410" s="139"/>
      <c r="B410" s="139"/>
      <c r="C410" s="139"/>
      <c r="D410" s="139"/>
      <c r="E410" s="139" t="s">
        <v>141</v>
      </c>
      <c r="F410" s="139" t="s">
        <v>141</v>
      </c>
      <c r="G410" s="139" t="s">
        <v>141</v>
      </c>
      <c r="H410" s="140"/>
      <c r="I410" s="141">
        <v>32</v>
      </c>
      <c r="J410" s="145" t="s">
        <v>72</v>
      </c>
      <c r="K410" s="215">
        <f>SUM(K411)</f>
        <v>50000</v>
      </c>
      <c r="L410" s="215">
        <v>50000</v>
      </c>
      <c r="M410" s="215">
        <v>50000</v>
      </c>
      <c r="N410" s="143">
        <f>AVERAGE(L410/K410)*100</f>
        <v>100</v>
      </c>
      <c r="O410" s="144">
        <f>AVERAGE(M410/L410)*100</f>
        <v>100</v>
      </c>
      <c r="P410" s="130"/>
    </row>
    <row r="411" spans="1:16" s="62" customFormat="1" x14ac:dyDescent="0.2">
      <c r="A411" s="139">
        <v>1</v>
      </c>
      <c r="B411" s="139"/>
      <c r="C411" s="139"/>
      <c r="D411" s="139"/>
      <c r="E411" s="139" t="s">
        <v>141</v>
      </c>
      <c r="F411" s="139" t="s">
        <v>141</v>
      </c>
      <c r="G411" s="139" t="s">
        <v>141</v>
      </c>
      <c r="H411" s="140"/>
      <c r="I411" s="141">
        <v>323</v>
      </c>
      <c r="J411" s="145" t="s">
        <v>75</v>
      </c>
      <c r="K411" s="215">
        <v>50000</v>
      </c>
      <c r="L411" s="215"/>
      <c r="M411" s="215"/>
      <c r="N411" s="159"/>
      <c r="O411" s="147"/>
      <c r="P411" s="129"/>
    </row>
    <row r="412" spans="1:16" s="62" customFormat="1" x14ac:dyDescent="0.2">
      <c r="A412" s="133">
        <v>1</v>
      </c>
      <c r="B412" s="133"/>
      <c r="C412" s="133"/>
      <c r="D412" s="133"/>
      <c r="E412" s="133" t="s">
        <v>135</v>
      </c>
      <c r="F412" s="133" t="s">
        <v>135</v>
      </c>
      <c r="G412" s="133" t="s">
        <v>135</v>
      </c>
      <c r="H412" s="134" t="s">
        <v>161</v>
      </c>
      <c r="I412" s="134" t="s">
        <v>378</v>
      </c>
      <c r="J412" s="135" t="s">
        <v>379</v>
      </c>
      <c r="K412" s="136">
        <f>SUM(K413)</f>
        <v>10000</v>
      </c>
      <c r="L412" s="136">
        <f t="shared" ref="L412:M412" si="173">SUM(L413)</f>
        <v>10000</v>
      </c>
      <c r="M412" s="136">
        <f t="shared" si="173"/>
        <v>10000</v>
      </c>
      <c r="N412" s="137">
        <f>AVERAGE(L412/K412)*100</f>
        <v>100</v>
      </c>
      <c r="O412" s="138">
        <f>AVERAGE(M412/L412)*100</f>
        <v>100</v>
      </c>
      <c r="P412" s="130"/>
    </row>
    <row r="413" spans="1:16" s="62" customFormat="1" x14ac:dyDescent="0.2">
      <c r="A413" s="139" t="s">
        <v>141</v>
      </c>
      <c r="B413" s="139" t="s">
        <v>141</v>
      </c>
      <c r="C413" s="139" t="s">
        <v>141</v>
      </c>
      <c r="D413" s="139" t="s">
        <v>141</v>
      </c>
      <c r="E413" s="139" t="s">
        <v>141</v>
      </c>
      <c r="F413" s="139" t="s">
        <v>141</v>
      </c>
      <c r="G413" s="139" t="s">
        <v>141</v>
      </c>
      <c r="H413" s="140"/>
      <c r="I413" s="141">
        <v>38</v>
      </c>
      <c r="J413" s="145" t="s">
        <v>148</v>
      </c>
      <c r="K413" s="215">
        <f>SUM(K414)</f>
        <v>10000</v>
      </c>
      <c r="L413" s="215">
        <v>10000</v>
      </c>
      <c r="M413" s="215">
        <v>10000</v>
      </c>
      <c r="N413" s="143">
        <f>AVERAGE(L413/K413)*100</f>
        <v>100</v>
      </c>
      <c r="O413" s="144">
        <f>AVERAGE(M413/L413)*100</f>
        <v>100</v>
      </c>
      <c r="P413" s="130"/>
    </row>
    <row r="414" spans="1:16" s="62" customFormat="1" x14ac:dyDescent="0.2">
      <c r="A414" s="139">
        <v>1</v>
      </c>
      <c r="B414" s="139"/>
      <c r="C414" s="139"/>
      <c r="D414" s="139"/>
      <c r="E414" s="139" t="s">
        <v>141</v>
      </c>
      <c r="F414" s="139" t="s">
        <v>141</v>
      </c>
      <c r="G414" s="139" t="s">
        <v>141</v>
      </c>
      <c r="H414" s="140"/>
      <c r="I414" s="141">
        <v>381</v>
      </c>
      <c r="J414" s="145" t="s">
        <v>89</v>
      </c>
      <c r="K414" s="215">
        <v>10000</v>
      </c>
      <c r="L414" s="215"/>
      <c r="M414" s="215"/>
      <c r="N414" s="159"/>
      <c r="O414" s="147"/>
      <c r="P414" s="130"/>
    </row>
    <row r="415" spans="1:16" s="62" customFormat="1" x14ac:dyDescent="0.2">
      <c r="A415" s="133">
        <v>1</v>
      </c>
      <c r="B415" s="133"/>
      <c r="C415" s="133"/>
      <c r="D415" s="133"/>
      <c r="E415" s="133" t="s">
        <v>135</v>
      </c>
      <c r="F415" s="133" t="s">
        <v>135</v>
      </c>
      <c r="G415" s="133" t="s">
        <v>135</v>
      </c>
      <c r="H415" s="134" t="s">
        <v>145</v>
      </c>
      <c r="I415" s="134" t="s">
        <v>380</v>
      </c>
      <c r="J415" s="135" t="s">
        <v>381</v>
      </c>
      <c r="K415" s="136">
        <f>SUM(K416)</f>
        <v>130000</v>
      </c>
      <c r="L415" s="136">
        <f t="shared" ref="L415:M415" si="174">SUM(L416)</f>
        <v>100000</v>
      </c>
      <c r="M415" s="136">
        <f t="shared" si="174"/>
        <v>100000</v>
      </c>
      <c r="N415" s="137">
        <f>AVERAGE(L415/K415)*100</f>
        <v>76.923076923076934</v>
      </c>
      <c r="O415" s="138">
        <f>AVERAGE(M415/L415)*100</f>
        <v>100</v>
      </c>
      <c r="P415" s="130"/>
    </row>
    <row r="416" spans="1:16" s="62" customFormat="1" x14ac:dyDescent="0.2">
      <c r="A416" s="139"/>
      <c r="B416" s="139"/>
      <c r="C416" s="139"/>
      <c r="D416" s="139"/>
      <c r="E416" s="139" t="s">
        <v>141</v>
      </c>
      <c r="F416" s="139" t="s">
        <v>141</v>
      </c>
      <c r="G416" s="139" t="s">
        <v>141</v>
      </c>
      <c r="H416" s="140"/>
      <c r="I416" s="141">
        <v>38</v>
      </c>
      <c r="J416" s="145" t="s">
        <v>148</v>
      </c>
      <c r="K416" s="142">
        <f>SUM(K417)</f>
        <v>130000</v>
      </c>
      <c r="L416" s="215">
        <v>100000</v>
      </c>
      <c r="M416" s="215">
        <v>100000</v>
      </c>
      <c r="N416" s="143">
        <f>AVERAGE(L416/K416)*100</f>
        <v>76.923076923076934</v>
      </c>
      <c r="O416" s="144">
        <f>AVERAGE(M416/L416)*100</f>
        <v>100</v>
      </c>
      <c r="P416" s="130"/>
    </row>
    <row r="417" spans="1:16" s="62" customFormat="1" x14ac:dyDescent="0.2">
      <c r="A417" s="139">
        <v>1</v>
      </c>
      <c r="B417" s="139"/>
      <c r="C417" s="139"/>
      <c r="D417" s="139"/>
      <c r="E417" s="139" t="s">
        <v>141</v>
      </c>
      <c r="F417" s="139" t="s">
        <v>141</v>
      </c>
      <c r="G417" s="139" t="s">
        <v>141</v>
      </c>
      <c r="H417" s="140"/>
      <c r="I417" s="141">
        <v>381</v>
      </c>
      <c r="J417" s="145" t="s">
        <v>89</v>
      </c>
      <c r="K417" s="215">
        <v>130000</v>
      </c>
      <c r="L417" s="142"/>
      <c r="M417" s="142"/>
      <c r="N417" s="159"/>
      <c r="O417" s="147"/>
      <c r="P417" s="130"/>
    </row>
    <row r="418" spans="1:16" s="62" customFormat="1" x14ac:dyDescent="0.2">
      <c r="A418" s="149"/>
      <c r="B418" s="149"/>
      <c r="C418" s="149"/>
      <c r="D418" s="149"/>
      <c r="E418" s="149"/>
      <c r="F418" s="149"/>
      <c r="G418" s="149"/>
      <c r="H418" s="150"/>
      <c r="I418" s="198" t="s">
        <v>382</v>
      </c>
      <c r="J418" s="151"/>
      <c r="K418" s="151">
        <f>SUM(K420+K430)</f>
        <v>1570000</v>
      </c>
      <c r="L418" s="151">
        <f t="shared" ref="L418:M418" si="175">SUM(L420+L430)</f>
        <v>1615000</v>
      </c>
      <c r="M418" s="151">
        <f t="shared" si="175"/>
        <v>1565000</v>
      </c>
      <c r="N418" s="199">
        <f>AVERAGE(L418/K418)*100</f>
        <v>102.86624203821657</v>
      </c>
      <c r="O418" s="200">
        <f>AVERAGE(M418/L418)*100</f>
        <v>96.904024767801857</v>
      </c>
      <c r="P418" s="130"/>
    </row>
    <row r="419" spans="1:16" s="62" customFormat="1" x14ac:dyDescent="0.2">
      <c r="A419" s="149"/>
      <c r="B419" s="149"/>
      <c r="C419" s="149"/>
      <c r="D419" s="149"/>
      <c r="E419" s="149"/>
      <c r="F419" s="149"/>
      <c r="G419" s="149"/>
      <c r="H419" s="150" t="s">
        <v>133</v>
      </c>
      <c r="I419" s="198" t="s">
        <v>134</v>
      </c>
      <c r="J419" s="151"/>
      <c r="K419" s="151">
        <f>SUM(K421+K424+K427+K431+K434+K437+K442+K445+K448+K451+K454+K459)</f>
        <v>1570000</v>
      </c>
      <c r="L419" s="151">
        <f t="shared" ref="L419:M419" si="176">SUM(L421+L424+L427+L431+L434+L437+L442+L445+L448+L451+L454+L459)</f>
        <v>1615000</v>
      </c>
      <c r="M419" s="151">
        <f t="shared" si="176"/>
        <v>1565000</v>
      </c>
      <c r="N419" s="199">
        <f t="shared" ref="N419:O422" si="177">AVERAGE(L419/K419)*100</f>
        <v>102.86624203821657</v>
      </c>
      <c r="O419" s="200">
        <f t="shared" si="177"/>
        <v>96.904024767801857</v>
      </c>
      <c r="P419" s="130"/>
    </row>
    <row r="420" spans="1:16" s="62" customFormat="1" x14ac:dyDescent="0.2">
      <c r="A420" s="193">
        <v>1</v>
      </c>
      <c r="B420" s="193"/>
      <c r="C420" s="193"/>
      <c r="D420" s="193"/>
      <c r="E420" s="193" t="s">
        <v>135</v>
      </c>
      <c r="F420" s="193" t="s">
        <v>135</v>
      </c>
      <c r="G420" s="193" t="s">
        <v>135</v>
      </c>
      <c r="H420" s="194"/>
      <c r="I420" s="194" t="s">
        <v>383</v>
      </c>
      <c r="J420" s="196" t="s">
        <v>384</v>
      </c>
      <c r="K420" s="197">
        <f>SUM(K421+K424+K427)</f>
        <v>990000</v>
      </c>
      <c r="L420" s="197">
        <f t="shared" ref="L420:M420" si="178">SUM(L421+L424+L427)</f>
        <v>910000</v>
      </c>
      <c r="M420" s="197">
        <f t="shared" si="178"/>
        <v>910000</v>
      </c>
      <c r="N420" s="191">
        <f t="shared" si="177"/>
        <v>91.919191919191917</v>
      </c>
      <c r="O420" s="192">
        <f t="shared" si="177"/>
        <v>100</v>
      </c>
      <c r="P420" s="130"/>
    </row>
    <row r="421" spans="1:16" s="62" customFormat="1" x14ac:dyDescent="0.2">
      <c r="A421" s="133">
        <v>1</v>
      </c>
      <c r="B421" s="133"/>
      <c r="C421" s="133"/>
      <c r="D421" s="133"/>
      <c r="E421" s="133" t="s">
        <v>135</v>
      </c>
      <c r="F421" s="133" t="s">
        <v>135</v>
      </c>
      <c r="G421" s="133" t="s">
        <v>135</v>
      </c>
      <c r="H421" s="134" t="s">
        <v>297</v>
      </c>
      <c r="I421" s="134" t="s">
        <v>385</v>
      </c>
      <c r="J421" s="135" t="s">
        <v>386</v>
      </c>
      <c r="K421" s="136">
        <f>SUM(K422)</f>
        <v>810000</v>
      </c>
      <c r="L421" s="136">
        <f t="shared" ref="L421:M421" si="179">SUM(L422)</f>
        <v>810000</v>
      </c>
      <c r="M421" s="136">
        <f t="shared" si="179"/>
        <v>810000</v>
      </c>
      <c r="N421" s="137">
        <f t="shared" si="177"/>
        <v>100</v>
      </c>
      <c r="O421" s="138">
        <f t="shared" si="177"/>
        <v>100</v>
      </c>
      <c r="P421" s="130"/>
    </row>
    <row r="422" spans="1:16" s="62" customFormat="1" x14ac:dyDescent="0.2">
      <c r="A422" s="139"/>
      <c r="B422" s="139"/>
      <c r="C422" s="139"/>
      <c r="D422" s="139"/>
      <c r="E422" s="139" t="s">
        <v>141</v>
      </c>
      <c r="F422" s="139" t="s">
        <v>141</v>
      </c>
      <c r="G422" s="139" t="s">
        <v>141</v>
      </c>
      <c r="H422" s="140"/>
      <c r="I422" s="141">
        <v>38</v>
      </c>
      <c r="J422" s="145" t="s">
        <v>148</v>
      </c>
      <c r="K422" s="142">
        <f>SUM(K423:K423)</f>
        <v>810000</v>
      </c>
      <c r="L422" s="215">
        <v>810000</v>
      </c>
      <c r="M422" s="215">
        <v>810000</v>
      </c>
      <c r="N422" s="143">
        <f t="shared" si="177"/>
        <v>100</v>
      </c>
      <c r="O422" s="144">
        <f t="shared" si="177"/>
        <v>100</v>
      </c>
      <c r="P422" s="130"/>
    </row>
    <row r="423" spans="1:16" s="62" customFormat="1" x14ac:dyDescent="0.2">
      <c r="A423" s="139">
        <v>1</v>
      </c>
      <c r="B423" s="139"/>
      <c r="C423" s="139"/>
      <c r="D423" s="139"/>
      <c r="E423" s="139" t="s">
        <v>141</v>
      </c>
      <c r="F423" s="139" t="s">
        <v>141</v>
      </c>
      <c r="G423" s="139" t="s">
        <v>141</v>
      </c>
      <c r="H423" s="140"/>
      <c r="I423" s="141">
        <v>381</v>
      </c>
      <c r="J423" s="145" t="s">
        <v>89</v>
      </c>
      <c r="K423" s="215">
        <v>810000</v>
      </c>
      <c r="L423" s="142"/>
      <c r="M423" s="142"/>
      <c r="N423" s="159"/>
      <c r="O423" s="147"/>
      <c r="P423" s="130"/>
    </row>
    <row r="424" spans="1:16" s="66" customFormat="1" ht="25.5" x14ac:dyDescent="0.2">
      <c r="A424" s="156">
        <v>1</v>
      </c>
      <c r="B424" s="156"/>
      <c r="C424" s="156"/>
      <c r="D424" s="156"/>
      <c r="E424" s="156" t="s">
        <v>135</v>
      </c>
      <c r="F424" s="156" t="s">
        <v>135</v>
      </c>
      <c r="G424" s="156" t="s">
        <v>135</v>
      </c>
      <c r="H424" s="157" t="s">
        <v>297</v>
      </c>
      <c r="I424" s="157" t="s">
        <v>387</v>
      </c>
      <c r="J424" s="158" t="s">
        <v>388</v>
      </c>
      <c r="K424" s="167">
        <f>SUM(K425)</f>
        <v>100000</v>
      </c>
      <c r="L424" s="167">
        <f t="shared" ref="L424:M424" si="180">SUM(L425)</f>
        <v>100000</v>
      </c>
      <c r="M424" s="167">
        <f t="shared" si="180"/>
        <v>100000</v>
      </c>
      <c r="N424" s="168">
        <f>AVERAGE(L424/K424)*100</f>
        <v>100</v>
      </c>
      <c r="O424" s="169">
        <f>AVERAGE(M424/L424)*100</f>
        <v>100</v>
      </c>
      <c r="P424" s="152"/>
    </row>
    <row r="425" spans="1:16" s="62" customFormat="1" x14ac:dyDescent="0.2">
      <c r="A425" s="139"/>
      <c r="B425" s="139"/>
      <c r="C425" s="139"/>
      <c r="D425" s="139"/>
      <c r="E425" s="139"/>
      <c r="F425" s="139"/>
      <c r="G425" s="139"/>
      <c r="H425" s="140"/>
      <c r="I425" s="141">
        <v>35</v>
      </c>
      <c r="J425" s="145" t="s">
        <v>80</v>
      </c>
      <c r="K425" s="215">
        <f>SUM(K426)</f>
        <v>100000</v>
      </c>
      <c r="L425" s="215">
        <v>100000</v>
      </c>
      <c r="M425" s="215">
        <v>100000</v>
      </c>
      <c r="N425" s="143">
        <f>AVERAGE(L425/K425)*100</f>
        <v>100</v>
      </c>
      <c r="O425" s="144">
        <f>AVERAGE(M425/L425)*100</f>
        <v>100</v>
      </c>
      <c r="P425" s="130"/>
    </row>
    <row r="426" spans="1:16" s="62" customFormat="1" x14ac:dyDescent="0.2">
      <c r="A426" s="139">
        <v>1</v>
      </c>
      <c r="B426" s="139"/>
      <c r="C426" s="139"/>
      <c r="D426" s="139"/>
      <c r="E426" s="139"/>
      <c r="F426" s="139"/>
      <c r="G426" s="139"/>
      <c r="H426" s="140"/>
      <c r="I426" s="141">
        <v>351</v>
      </c>
      <c r="J426" s="145" t="s">
        <v>81</v>
      </c>
      <c r="K426" s="215">
        <v>100000</v>
      </c>
      <c r="L426" s="215"/>
      <c r="M426" s="215"/>
      <c r="N426" s="159"/>
      <c r="O426" s="147"/>
      <c r="P426" s="130"/>
    </row>
    <row r="427" spans="1:16" s="62" customFormat="1" x14ac:dyDescent="0.2">
      <c r="A427" s="133">
        <v>1</v>
      </c>
      <c r="B427" s="133"/>
      <c r="C427" s="133"/>
      <c r="D427" s="133"/>
      <c r="E427" s="133" t="s">
        <v>135</v>
      </c>
      <c r="F427" s="133" t="s">
        <v>135</v>
      </c>
      <c r="G427" s="133" t="s">
        <v>135</v>
      </c>
      <c r="H427" s="134" t="s">
        <v>297</v>
      </c>
      <c r="I427" s="134" t="s">
        <v>608</v>
      </c>
      <c r="J427" s="135" t="s">
        <v>609</v>
      </c>
      <c r="K427" s="136">
        <f>SUM(K428)</f>
        <v>80000</v>
      </c>
      <c r="L427" s="136">
        <f t="shared" ref="L427:M427" si="181">SUM(L428)</f>
        <v>0</v>
      </c>
      <c r="M427" s="136">
        <f t="shared" si="181"/>
        <v>0</v>
      </c>
      <c r="N427" s="137">
        <f>AVERAGE(L427/K427)*100</f>
        <v>0</v>
      </c>
      <c r="O427" s="138">
        <v>0</v>
      </c>
      <c r="P427" s="130"/>
    </row>
    <row r="428" spans="1:16" s="62" customFormat="1" x14ac:dyDescent="0.2">
      <c r="A428" s="139"/>
      <c r="B428" s="139"/>
      <c r="C428" s="139"/>
      <c r="D428" s="139"/>
      <c r="E428" s="139" t="s">
        <v>141</v>
      </c>
      <c r="F428" s="139" t="s">
        <v>141</v>
      </c>
      <c r="G428" s="139" t="s">
        <v>141</v>
      </c>
      <c r="H428" s="140"/>
      <c r="I428" s="141">
        <v>38</v>
      </c>
      <c r="J428" s="145" t="s">
        <v>148</v>
      </c>
      <c r="K428" s="145">
        <f>SUM(K429)</f>
        <v>80000</v>
      </c>
      <c r="L428" s="145">
        <v>0</v>
      </c>
      <c r="M428" s="145">
        <v>0</v>
      </c>
      <c r="N428" s="143">
        <f>AVERAGE(L428/K428)*100</f>
        <v>0</v>
      </c>
      <c r="O428" s="144">
        <v>0</v>
      </c>
      <c r="P428" s="130"/>
    </row>
    <row r="429" spans="1:16" s="62" customFormat="1" x14ac:dyDescent="0.2">
      <c r="A429" s="139">
        <v>1</v>
      </c>
      <c r="B429" s="139"/>
      <c r="C429" s="139"/>
      <c r="D429" s="139"/>
      <c r="E429" s="139"/>
      <c r="F429" s="139"/>
      <c r="G429" s="139"/>
      <c r="H429" s="140"/>
      <c r="I429" s="141">
        <v>381</v>
      </c>
      <c r="J429" s="145" t="s">
        <v>89</v>
      </c>
      <c r="K429" s="142">
        <v>80000</v>
      </c>
      <c r="L429" s="142"/>
      <c r="M429" s="142"/>
      <c r="N429" s="159"/>
      <c r="O429" s="147"/>
      <c r="P429" s="130"/>
    </row>
    <row r="430" spans="1:16" s="62" customFormat="1" x14ac:dyDescent="0.2">
      <c r="A430" s="193">
        <v>1</v>
      </c>
      <c r="B430" s="193"/>
      <c r="C430" s="193"/>
      <c r="D430" s="193"/>
      <c r="E430" s="193" t="s">
        <v>135</v>
      </c>
      <c r="F430" s="193" t="s">
        <v>135</v>
      </c>
      <c r="G430" s="193" t="s">
        <v>135</v>
      </c>
      <c r="H430" s="194"/>
      <c r="I430" s="194" t="s">
        <v>389</v>
      </c>
      <c r="J430" s="196" t="s">
        <v>390</v>
      </c>
      <c r="K430" s="197">
        <f>SUM(K431+K434+K437+K442+K445+K448+K451+K454+K459)</f>
        <v>580000</v>
      </c>
      <c r="L430" s="197">
        <f t="shared" ref="L430:M430" si="182">SUM(L431+L434+L437+L442+L445+L448+L451+L454+L459)</f>
        <v>705000</v>
      </c>
      <c r="M430" s="197">
        <f t="shared" si="182"/>
        <v>655000</v>
      </c>
      <c r="N430" s="191">
        <f t="shared" ref="N430:O432" si="183">AVERAGE(L430/K430)*100</f>
        <v>121.55172413793103</v>
      </c>
      <c r="O430" s="192">
        <f t="shared" si="183"/>
        <v>92.907801418439718</v>
      </c>
      <c r="P430" s="130"/>
    </row>
    <row r="431" spans="1:16" s="62" customFormat="1" x14ac:dyDescent="0.2">
      <c r="A431" s="133">
        <v>1</v>
      </c>
      <c r="B431" s="133"/>
      <c r="C431" s="133"/>
      <c r="D431" s="133"/>
      <c r="E431" s="133" t="s">
        <v>135</v>
      </c>
      <c r="F431" s="133" t="s">
        <v>135</v>
      </c>
      <c r="G431" s="133" t="s">
        <v>135</v>
      </c>
      <c r="H431" s="134" t="s">
        <v>297</v>
      </c>
      <c r="I431" s="134" t="s">
        <v>391</v>
      </c>
      <c r="J431" s="135" t="s">
        <v>392</v>
      </c>
      <c r="K431" s="136">
        <f>SUM(K432)</f>
        <v>50000</v>
      </c>
      <c r="L431" s="136">
        <f t="shared" ref="L431:M431" si="184">SUM(L432)</f>
        <v>15000</v>
      </c>
      <c r="M431" s="136">
        <f t="shared" si="184"/>
        <v>15000</v>
      </c>
      <c r="N431" s="137">
        <f t="shared" si="183"/>
        <v>30</v>
      </c>
      <c r="O431" s="138">
        <f t="shared" si="183"/>
        <v>100</v>
      </c>
      <c r="P431" s="130"/>
    </row>
    <row r="432" spans="1:16" s="62" customFormat="1" x14ac:dyDescent="0.2">
      <c r="A432" s="139"/>
      <c r="B432" s="139"/>
      <c r="C432" s="139"/>
      <c r="D432" s="139"/>
      <c r="E432" s="139" t="s">
        <v>141</v>
      </c>
      <c r="F432" s="139" t="s">
        <v>141</v>
      </c>
      <c r="G432" s="139" t="s">
        <v>141</v>
      </c>
      <c r="H432" s="140"/>
      <c r="I432" s="141">
        <v>42</v>
      </c>
      <c r="J432" s="145" t="s">
        <v>95</v>
      </c>
      <c r="K432" s="142">
        <f>SUM(K433)</f>
        <v>50000</v>
      </c>
      <c r="L432" s="215">
        <v>15000</v>
      </c>
      <c r="M432" s="215">
        <v>15000</v>
      </c>
      <c r="N432" s="143">
        <f t="shared" si="183"/>
        <v>30</v>
      </c>
      <c r="O432" s="144">
        <f t="shared" si="183"/>
        <v>100</v>
      </c>
      <c r="P432" s="130"/>
    </row>
    <row r="433" spans="1:16" s="62" customFormat="1" x14ac:dyDescent="0.2">
      <c r="A433" s="139">
        <v>1</v>
      </c>
      <c r="B433" s="139"/>
      <c r="C433" s="139"/>
      <c r="D433" s="139"/>
      <c r="E433" s="139" t="s">
        <v>141</v>
      </c>
      <c r="F433" s="139" t="s">
        <v>141</v>
      </c>
      <c r="G433" s="139" t="s">
        <v>141</v>
      </c>
      <c r="H433" s="140"/>
      <c r="I433" s="141">
        <v>422</v>
      </c>
      <c r="J433" s="145" t="s">
        <v>176</v>
      </c>
      <c r="K433" s="215">
        <v>50000</v>
      </c>
      <c r="L433" s="142"/>
      <c r="M433" s="142"/>
      <c r="N433" s="159"/>
      <c r="O433" s="147"/>
      <c r="P433" s="130"/>
    </row>
    <row r="434" spans="1:16" s="62" customFormat="1" x14ac:dyDescent="0.2">
      <c r="A434" s="133">
        <v>1</v>
      </c>
      <c r="B434" s="133"/>
      <c r="C434" s="133"/>
      <c r="D434" s="133"/>
      <c r="E434" s="133" t="s">
        <v>135</v>
      </c>
      <c r="F434" s="133" t="s">
        <v>135</v>
      </c>
      <c r="G434" s="133" t="s">
        <v>135</v>
      </c>
      <c r="H434" s="134" t="s">
        <v>297</v>
      </c>
      <c r="I434" s="134" t="s">
        <v>527</v>
      </c>
      <c r="J434" s="135" t="s">
        <v>528</v>
      </c>
      <c r="K434" s="136">
        <f>SUM(K435)</f>
        <v>60000</v>
      </c>
      <c r="L434" s="136">
        <f t="shared" ref="L434:M434" si="185">SUM(L435)</f>
        <v>50000</v>
      </c>
      <c r="M434" s="136">
        <f t="shared" si="185"/>
        <v>50000</v>
      </c>
      <c r="N434" s="137">
        <f t="shared" ref="N434:N435" si="186">AVERAGE(L434/K434)*100</f>
        <v>83.333333333333343</v>
      </c>
      <c r="O434" s="138">
        <f t="shared" ref="O434:O435" si="187">AVERAGE(M434/L434)*100</f>
        <v>100</v>
      </c>
      <c r="P434" s="130"/>
    </row>
    <row r="435" spans="1:16" s="62" customFormat="1" x14ac:dyDescent="0.2">
      <c r="A435" s="139"/>
      <c r="B435" s="139"/>
      <c r="C435" s="139"/>
      <c r="D435" s="139"/>
      <c r="E435" s="139"/>
      <c r="F435" s="139"/>
      <c r="G435" s="139"/>
      <c r="H435" s="140"/>
      <c r="I435" s="141">
        <v>42</v>
      </c>
      <c r="J435" s="145" t="s">
        <v>95</v>
      </c>
      <c r="K435" s="215">
        <f>SUM(K436)</f>
        <v>60000</v>
      </c>
      <c r="L435" s="215">
        <v>50000</v>
      </c>
      <c r="M435" s="215">
        <v>50000</v>
      </c>
      <c r="N435" s="143">
        <f t="shared" si="186"/>
        <v>83.333333333333343</v>
      </c>
      <c r="O435" s="144">
        <f t="shared" si="187"/>
        <v>100</v>
      </c>
      <c r="P435" s="130"/>
    </row>
    <row r="436" spans="1:16" s="62" customFormat="1" x14ac:dyDescent="0.2">
      <c r="A436" s="139">
        <v>1</v>
      </c>
      <c r="B436" s="139"/>
      <c r="C436" s="139"/>
      <c r="D436" s="139"/>
      <c r="E436" s="139"/>
      <c r="F436" s="139"/>
      <c r="G436" s="139"/>
      <c r="H436" s="140"/>
      <c r="I436" s="141">
        <v>422</v>
      </c>
      <c r="J436" s="145" t="s">
        <v>176</v>
      </c>
      <c r="K436" s="215">
        <v>60000</v>
      </c>
      <c r="L436" s="215"/>
      <c r="M436" s="215"/>
      <c r="N436" s="159"/>
      <c r="O436" s="147"/>
      <c r="P436" s="130"/>
    </row>
    <row r="437" spans="1:16" s="62" customFormat="1" x14ac:dyDescent="0.2">
      <c r="A437" s="133">
        <v>1</v>
      </c>
      <c r="B437" s="133"/>
      <c r="C437" s="133"/>
      <c r="D437" s="133"/>
      <c r="E437" s="133" t="s">
        <v>135</v>
      </c>
      <c r="F437" s="133" t="s">
        <v>135</v>
      </c>
      <c r="G437" s="133" t="s">
        <v>135</v>
      </c>
      <c r="H437" s="134" t="s">
        <v>297</v>
      </c>
      <c r="I437" s="134" t="s">
        <v>579</v>
      </c>
      <c r="J437" s="135" t="s">
        <v>582</v>
      </c>
      <c r="K437" s="136">
        <f>SUM(K438+K440)</f>
        <v>150000</v>
      </c>
      <c r="L437" s="136">
        <f t="shared" ref="L437:M437" si="188">SUM(L440)</f>
        <v>0</v>
      </c>
      <c r="M437" s="136">
        <f t="shared" si="188"/>
        <v>0</v>
      </c>
      <c r="N437" s="137">
        <v>0</v>
      </c>
      <c r="O437" s="138">
        <v>0</v>
      </c>
      <c r="P437" s="130"/>
    </row>
    <row r="438" spans="1:16" s="223" customFormat="1" x14ac:dyDescent="0.2">
      <c r="A438" s="219"/>
      <c r="B438" s="219"/>
      <c r="C438" s="219"/>
      <c r="D438" s="219"/>
      <c r="E438" s="219"/>
      <c r="F438" s="219"/>
      <c r="G438" s="219"/>
      <c r="H438" s="220"/>
      <c r="I438" s="141">
        <v>42</v>
      </c>
      <c r="J438" s="145" t="s">
        <v>95</v>
      </c>
      <c r="K438" s="210">
        <f>SUM(K439)</f>
        <v>30000</v>
      </c>
      <c r="L438" s="210">
        <v>0</v>
      </c>
      <c r="M438" s="210">
        <v>0</v>
      </c>
      <c r="N438" s="314"/>
      <c r="O438" s="315"/>
      <c r="P438" s="222"/>
    </row>
    <row r="439" spans="1:16" s="223" customFormat="1" x14ac:dyDescent="0.2">
      <c r="A439" s="219">
        <v>1</v>
      </c>
      <c r="B439" s="219"/>
      <c r="C439" s="219"/>
      <c r="D439" s="219"/>
      <c r="E439" s="219"/>
      <c r="F439" s="219"/>
      <c r="G439" s="219"/>
      <c r="H439" s="220"/>
      <c r="I439" s="141">
        <v>422</v>
      </c>
      <c r="J439" s="145" t="s">
        <v>176</v>
      </c>
      <c r="K439" s="210">
        <v>30000</v>
      </c>
      <c r="L439" s="210"/>
      <c r="M439" s="210"/>
      <c r="N439" s="314"/>
      <c r="O439" s="315"/>
      <c r="P439" s="222"/>
    </row>
    <row r="440" spans="1:16" s="62" customFormat="1" x14ac:dyDescent="0.2">
      <c r="A440" s="139"/>
      <c r="B440" s="139"/>
      <c r="C440" s="139"/>
      <c r="D440" s="139"/>
      <c r="E440" s="139" t="s">
        <v>141</v>
      </c>
      <c r="F440" s="139" t="s">
        <v>141</v>
      </c>
      <c r="G440" s="139" t="s">
        <v>141</v>
      </c>
      <c r="H440" s="140"/>
      <c r="I440" s="141">
        <v>45</v>
      </c>
      <c r="J440" s="145" t="s">
        <v>100</v>
      </c>
      <c r="K440" s="142">
        <f>SUM(K441)</f>
        <v>120000</v>
      </c>
      <c r="L440" s="215">
        <v>0</v>
      </c>
      <c r="M440" s="215">
        <v>0</v>
      </c>
      <c r="N440" s="143">
        <v>0</v>
      </c>
      <c r="O440" s="144">
        <v>0</v>
      </c>
      <c r="P440" s="130"/>
    </row>
    <row r="441" spans="1:16" s="62" customFormat="1" x14ac:dyDescent="0.2">
      <c r="A441" s="139">
        <v>1</v>
      </c>
      <c r="B441" s="139"/>
      <c r="C441" s="139"/>
      <c r="D441" s="139"/>
      <c r="E441" s="139" t="s">
        <v>141</v>
      </c>
      <c r="F441" s="139" t="s">
        <v>141</v>
      </c>
      <c r="G441" s="139" t="s">
        <v>141</v>
      </c>
      <c r="H441" s="140"/>
      <c r="I441" s="141">
        <v>451</v>
      </c>
      <c r="J441" s="145" t="s">
        <v>101</v>
      </c>
      <c r="K441" s="215">
        <v>120000</v>
      </c>
      <c r="L441" s="142"/>
      <c r="M441" s="142"/>
      <c r="N441" s="159"/>
      <c r="O441" s="147"/>
      <c r="P441" s="130"/>
    </row>
    <row r="442" spans="1:16" s="62" customFormat="1" x14ac:dyDescent="0.2">
      <c r="A442" s="133">
        <v>1</v>
      </c>
      <c r="B442" s="133"/>
      <c r="C442" s="133"/>
      <c r="D442" s="133"/>
      <c r="E442" s="133" t="s">
        <v>135</v>
      </c>
      <c r="F442" s="133" t="s">
        <v>135</v>
      </c>
      <c r="G442" s="133" t="s">
        <v>135</v>
      </c>
      <c r="H442" s="134" t="s">
        <v>297</v>
      </c>
      <c r="I442" s="134" t="s">
        <v>580</v>
      </c>
      <c r="J442" s="135" t="s">
        <v>583</v>
      </c>
      <c r="K442" s="136">
        <f>SUM(K443)</f>
        <v>30000</v>
      </c>
      <c r="L442" s="136">
        <f t="shared" ref="L442:M442" si="189">SUM(L443)</f>
        <v>0</v>
      </c>
      <c r="M442" s="136">
        <f t="shared" si="189"/>
        <v>0</v>
      </c>
      <c r="N442" s="137">
        <f>AVERAGE(L442/K442)*100</f>
        <v>0</v>
      </c>
      <c r="O442" s="138">
        <v>0</v>
      </c>
      <c r="P442" s="130"/>
    </row>
    <row r="443" spans="1:16" s="62" customFormat="1" x14ac:dyDescent="0.2">
      <c r="A443" s="139"/>
      <c r="B443" s="139"/>
      <c r="C443" s="139"/>
      <c r="D443" s="139"/>
      <c r="E443" s="139" t="s">
        <v>141</v>
      </c>
      <c r="F443" s="139" t="s">
        <v>141</v>
      </c>
      <c r="G443" s="139" t="s">
        <v>141</v>
      </c>
      <c r="H443" s="140"/>
      <c r="I443" s="141">
        <v>42</v>
      </c>
      <c r="J443" s="145" t="s">
        <v>95</v>
      </c>
      <c r="K443" s="142">
        <f>SUM(K444)</f>
        <v>30000</v>
      </c>
      <c r="L443" s="215">
        <v>0</v>
      </c>
      <c r="M443" s="215">
        <v>0</v>
      </c>
      <c r="N443" s="143">
        <f>AVERAGE(L443/K443)*100</f>
        <v>0</v>
      </c>
      <c r="O443" s="144">
        <v>0</v>
      </c>
      <c r="P443" s="130"/>
    </row>
    <row r="444" spans="1:16" s="62" customFormat="1" x14ac:dyDescent="0.2">
      <c r="A444" s="139">
        <v>1</v>
      </c>
      <c r="B444" s="139"/>
      <c r="C444" s="139"/>
      <c r="D444" s="139"/>
      <c r="E444" s="139" t="s">
        <v>141</v>
      </c>
      <c r="F444" s="139" t="s">
        <v>141</v>
      </c>
      <c r="G444" s="139" t="s">
        <v>141</v>
      </c>
      <c r="H444" s="140"/>
      <c r="I444" s="141">
        <v>422</v>
      </c>
      <c r="J444" s="145" t="s">
        <v>176</v>
      </c>
      <c r="K444" s="215">
        <v>30000</v>
      </c>
      <c r="L444" s="142"/>
      <c r="M444" s="142"/>
      <c r="N444" s="159"/>
      <c r="O444" s="147"/>
      <c r="P444" s="130"/>
    </row>
    <row r="445" spans="1:16" s="62" customFormat="1" x14ac:dyDescent="0.2">
      <c r="A445" s="133">
        <v>1</v>
      </c>
      <c r="B445" s="133"/>
      <c r="C445" s="133"/>
      <c r="D445" s="133"/>
      <c r="E445" s="133" t="s">
        <v>135</v>
      </c>
      <c r="F445" s="133" t="s">
        <v>135</v>
      </c>
      <c r="G445" s="133" t="s">
        <v>135</v>
      </c>
      <c r="H445" s="134" t="s">
        <v>297</v>
      </c>
      <c r="I445" s="134" t="s">
        <v>581</v>
      </c>
      <c r="J445" s="135" t="s">
        <v>584</v>
      </c>
      <c r="K445" s="136">
        <f>SUM(K446)</f>
        <v>30000</v>
      </c>
      <c r="L445" s="136">
        <f t="shared" ref="L445:M445" si="190">SUM(L446)</f>
        <v>0</v>
      </c>
      <c r="M445" s="136">
        <f t="shared" si="190"/>
        <v>0</v>
      </c>
      <c r="N445" s="137">
        <f>AVERAGE(L445/K445)*100</f>
        <v>0</v>
      </c>
      <c r="O445" s="138">
        <v>0</v>
      </c>
      <c r="P445" s="130"/>
    </row>
    <row r="446" spans="1:16" s="62" customFormat="1" x14ac:dyDescent="0.2">
      <c r="A446" s="139"/>
      <c r="B446" s="139"/>
      <c r="C446" s="139"/>
      <c r="D446" s="139"/>
      <c r="E446" s="139" t="s">
        <v>141</v>
      </c>
      <c r="F446" s="139" t="s">
        <v>141</v>
      </c>
      <c r="G446" s="139" t="s">
        <v>141</v>
      </c>
      <c r="H446" s="140"/>
      <c r="I446" s="141">
        <v>42</v>
      </c>
      <c r="J446" s="145" t="s">
        <v>95</v>
      </c>
      <c r="K446" s="142">
        <f>SUM(K447)</f>
        <v>30000</v>
      </c>
      <c r="L446" s="215">
        <v>0</v>
      </c>
      <c r="M446" s="215">
        <v>0</v>
      </c>
      <c r="N446" s="143">
        <f>AVERAGE(L446/K446)*100</f>
        <v>0</v>
      </c>
      <c r="O446" s="144">
        <v>0</v>
      </c>
      <c r="P446" s="130"/>
    </row>
    <row r="447" spans="1:16" s="62" customFormat="1" x14ac:dyDescent="0.2">
      <c r="A447" s="139">
        <v>1</v>
      </c>
      <c r="B447" s="139"/>
      <c r="C447" s="139"/>
      <c r="D447" s="139"/>
      <c r="E447" s="139" t="s">
        <v>141</v>
      </c>
      <c r="F447" s="139" t="s">
        <v>141</v>
      </c>
      <c r="G447" s="139" t="s">
        <v>141</v>
      </c>
      <c r="H447" s="140"/>
      <c r="I447" s="141">
        <v>422</v>
      </c>
      <c r="J447" s="145" t="s">
        <v>176</v>
      </c>
      <c r="K447" s="215">
        <v>30000</v>
      </c>
      <c r="L447" s="142"/>
      <c r="M447" s="142"/>
      <c r="N447" s="159"/>
      <c r="O447" s="147"/>
      <c r="P447" s="130"/>
    </row>
    <row r="448" spans="1:16" s="62" customFormat="1" x14ac:dyDescent="0.2">
      <c r="A448" s="133">
        <v>1</v>
      </c>
      <c r="B448" s="133"/>
      <c r="C448" s="133"/>
      <c r="D448" s="133"/>
      <c r="E448" s="133" t="s">
        <v>135</v>
      </c>
      <c r="F448" s="133" t="s">
        <v>135</v>
      </c>
      <c r="G448" s="133" t="s">
        <v>135</v>
      </c>
      <c r="H448" s="134" t="s">
        <v>297</v>
      </c>
      <c r="I448" s="134" t="s">
        <v>590</v>
      </c>
      <c r="J448" s="135" t="s">
        <v>589</v>
      </c>
      <c r="K448" s="136">
        <f>SUM(K449)</f>
        <v>0</v>
      </c>
      <c r="L448" s="136">
        <f t="shared" ref="L448:M448" si="191">SUM(L449)</f>
        <v>350000</v>
      </c>
      <c r="M448" s="136">
        <f t="shared" si="191"/>
        <v>350000</v>
      </c>
      <c r="N448" s="137">
        <v>0</v>
      </c>
      <c r="O448" s="138">
        <f t="shared" ref="O448:O449" si="192">AVERAGE(M448/L448)*100</f>
        <v>100</v>
      </c>
      <c r="P448" s="130"/>
    </row>
    <row r="449" spans="1:16" s="62" customFormat="1" x14ac:dyDescent="0.2">
      <c r="A449" s="139"/>
      <c r="B449" s="139"/>
      <c r="C449" s="139"/>
      <c r="D449" s="139"/>
      <c r="E449" s="139" t="s">
        <v>141</v>
      </c>
      <c r="F449" s="139" t="s">
        <v>141</v>
      </c>
      <c r="G449" s="139" t="s">
        <v>141</v>
      </c>
      <c r="H449" s="140"/>
      <c r="I449" s="141">
        <v>45</v>
      </c>
      <c r="J449" s="145" t="s">
        <v>100</v>
      </c>
      <c r="K449" s="142">
        <f>SUM(K450)</f>
        <v>0</v>
      </c>
      <c r="L449" s="215">
        <v>350000</v>
      </c>
      <c r="M449" s="215">
        <v>350000</v>
      </c>
      <c r="N449" s="143">
        <v>0</v>
      </c>
      <c r="O449" s="144">
        <f t="shared" si="192"/>
        <v>100</v>
      </c>
      <c r="P449" s="130"/>
    </row>
    <row r="450" spans="1:16" s="62" customFormat="1" x14ac:dyDescent="0.2">
      <c r="A450" s="139">
        <v>1</v>
      </c>
      <c r="B450" s="139"/>
      <c r="C450" s="139"/>
      <c r="D450" s="139"/>
      <c r="E450" s="139" t="s">
        <v>141</v>
      </c>
      <c r="F450" s="139" t="s">
        <v>141</v>
      </c>
      <c r="G450" s="139" t="s">
        <v>141</v>
      </c>
      <c r="H450" s="140"/>
      <c r="I450" s="141">
        <v>451</v>
      </c>
      <c r="J450" s="145" t="s">
        <v>101</v>
      </c>
      <c r="K450" s="215">
        <v>0</v>
      </c>
      <c r="L450" s="142"/>
      <c r="M450" s="142"/>
      <c r="N450" s="159"/>
      <c r="O450" s="147"/>
      <c r="P450" s="130"/>
    </row>
    <row r="451" spans="1:16" s="62" customFormat="1" x14ac:dyDescent="0.2">
      <c r="A451" s="133">
        <v>1</v>
      </c>
      <c r="B451" s="133"/>
      <c r="C451" s="133"/>
      <c r="D451" s="133"/>
      <c r="E451" s="133" t="s">
        <v>135</v>
      </c>
      <c r="F451" s="133" t="s">
        <v>135</v>
      </c>
      <c r="G451" s="133" t="s">
        <v>135</v>
      </c>
      <c r="H451" s="134" t="s">
        <v>297</v>
      </c>
      <c r="I451" s="134" t="s">
        <v>393</v>
      </c>
      <c r="J451" s="135" t="s">
        <v>394</v>
      </c>
      <c r="K451" s="136">
        <f>SUM(K452)</f>
        <v>50000</v>
      </c>
      <c r="L451" s="136">
        <f t="shared" ref="L451:M451" si="193">SUM(L452)</f>
        <v>40000</v>
      </c>
      <c r="M451" s="136">
        <f t="shared" si="193"/>
        <v>40000</v>
      </c>
      <c r="N451" s="137">
        <f>AVERAGE(L451/K451)*100</f>
        <v>80</v>
      </c>
      <c r="O451" s="138">
        <f>AVERAGE(M451/L451)*100</f>
        <v>100</v>
      </c>
      <c r="P451" s="130"/>
    </row>
    <row r="452" spans="1:16" s="62" customFormat="1" x14ac:dyDescent="0.2">
      <c r="A452" s="139"/>
      <c r="B452" s="139"/>
      <c r="C452" s="139"/>
      <c r="D452" s="139"/>
      <c r="E452" s="139" t="s">
        <v>141</v>
      </c>
      <c r="F452" s="139" t="s">
        <v>141</v>
      </c>
      <c r="G452" s="139" t="s">
        <v>141</v>
      </c>
      <c r="H452" s="140"/>
      <c r="I452" s="141">
        <v>32</v>
      </c>
      <c r="J452" s="145" t="s">
        <v>72</v>
      </c>
      <c r="K452" s="215">
        <f>SUM(K453)</f>
        <v>50000</v>
      </c>
      <c r="L452" s="215">
        <v>40000</v>
      </c>
      <c r="M452" s="215">
        <v>40000</v>
      </c>
      <c r="N452" s="143">
        <f>AVERAGE(L452/K452)*100</f>
        <v>80</v>
      </c>
      <c r="O452" s="144">
        <f>AVERAGE(M452/L452)*100</f>
        <v>100</v>
      </c>
      <c r="P452" s="130"/>
    </row>
    <row r="453" spans="1:16" s="62" customFormat="1" x14ac:dyDescent="0.2">
      <c r="A453" s="139">
        <v>1</v>
      </c>
      <c r="B453" s="139"/>
      <c r="C453" s="139"/>
      <c r="D453" s="139"/>
      <c r="E453" s="139" t="s">
        <v>141</v>
      </c>
      <c r="F453" s="139" t="s">
        <v>141</v>
      </c>
      <c r="G453" s="139" t="s">
        <v>141</v>
      </c>
      <c r="H453" s="140"/>
      <c r="I453" s="141">
        <v>323</v>
      </c>
      <c r="J453" s="145" t="s">
        <v>75</v>
      </c>
      <c r="K453" s="215">
        <v>50000</v>
      </c>
      <c r="L453" s="215"/>
      <c r="M453" s="215"/>
      <c r="N453" s="159"/>
      <c r="O453" s="147"/>
      <c r="P453" s="130"/>
    </row>
    <row r="454" spans="1:16" s="62" customFormat="1" x14ac:dyDescent="0.2">
      <c r="A454" s="133">
        <v>1</v>
      </c>
      <c r="B454" s="133"/>
      <c r="C454" s="133"/>
      <c r="D454" s="133"/>
      <c r="E454" s="133" t="s">
        <v>135</v>
      </c>
      <c r="F454" s="133" t="s">
        <v>135</v>
      </c>
      <c r="G454" s="133" t="s">
        <v>135</v>
      </c>
      <c r="H454" s="134" t="s">
        <v>297</v>
      </c>
      <c r="I454" s="134" t="s">
        <v>587</v>
      </c>
      <c r="J454" s="135" t="s">
        <v>588</v>
      </c>
      <c r="K454" s="136">
        <f>SUM(K455+K457)</f>
        <v>150000</v>
      </c>
      <c r="L454" s="136">
        <f t="shared" ref="L454:M454" si="194">SUM(L455+L457)</f>
        <v>250000</v>
      </c>
      <c r="M454" s="136">
        <f t="shared" si="194"/>
        <v>200000</v>
      </c>
      <c r="N454" s="137">
        <f>AVERAGE(L454/K454)*100</f>
        <v>166.66666666666669</v>
      </c>
      <c r="O454" s="138">
        <f>AVERAGE(M454/L454)*100</f>
        <v>80</v>
      </c>
      <c r="P454" s="130"/>
    </row>
    <row r="455" spans="1:16" s="62" customFormat="1" x14ac:dyDescent="0.2">
      <c r="A455" s="139"/>
      <c r="B455" s="139"/>
      <c r="C455" s="139"/>
      <c r="D455" s="139"/>
      <c r="E455" s="139" t="s">
        <v>141</v>
      </c>
      <c r="F455" s="139" t="s">
        <v>141</v>
      </c>
      <c r="G455" s="139" t="s">
        <v>141</v>
      </c>
      <c r="H455" s="140"/>
      <c r="I455" s="141">
        <v>32</v>
      </c>
      <c r="J455" s="145" t="s">
        <v>72</v>
      </c>
      <c r="K455" s="215">
        <f>SUM(K456)</f>
        <v>100000</v>
      </c>
      <c r="L455" s="215">
        <v>250000</v>
      </c>
      <c r="M455" s="215">
        <v>200000</v>
      </c>
      <c r="N455" s="143">
        <f>AVERAGE(L455/K455)*100</f>
        <v>250</v>
      </c>
      <c r="O455" s="144">
        <f>AVERAGE(M455/L455)*100</f>
        <v>80</v>
      </c>
      <c r="P455" s="130"/>
    </row>
    <row r="456" spans="1:16" s="62" customFormat="1" x14ac:dyDescent="0.2">
      <c r="A456" s="139">
        <v>1</v>
      </c>
      <c r="B456" s="139"/>
      <c r="C456" s="139"/>
      <c r="D456" s="139"/>
      <c r="E456" s="139" t="s">
        <v>141</v>
      </c>
      <c r="F456" s="139" t="s">
        <v>141</v>
      </c>
      <c r="G456" s="139" t="s">
        <v>141</v>
      </c>
      <c r="H456" s="140"/>
      <c r="I456" s="141">
        <v>323</v>
      </c>
      <c r="J456" s="145" t="s">
        <v>75</v>
      </c>
      <c r="K456" s="215">
        <v>100000</v>
      </c>
      <c r="L456" s="215"/>
      <c r="M456" s="215"/>
      <c r="N456" s="159"/>
      <c r="O456" s="147"/>
      <c r="P456" s="130"/>
    </row>
    <row r="457" spans="1:16" s="62" customFormat="1" x14ac:dyDescent="0.2">
      <c r="A457" s="139"/>
      <c r="B457" s="139"/>
      <c r="C457" s="139"/>
      <c r="D457" s="139"/>
      <c r="E457" s="139"/>
      <c r="F457" s="139"/>
      <c r="G457" s="139"/>
      <c r="H457" s="140"/>
      <c r="I457" s="141">
        <v>42</v>
      </c>
      <c r="J457" s="145" t="s">
        <v>95</v>
      </c>
      <c r="K457" s="215">
        <f>SUM(K458)</f>
        <v>50000</v>
      </c>
      <c r="L457" s="215">
        <v>0</v>
      </c>
      <c r="M457" s="215">
        <v>0</v>
      </c>
      <c r="N457" s="143">
        <f>AVERAGE(L457/K457)*100</f>
        <v>0</v>
      </c>
      <c r="O457" s="144">
        <v>0</v>
      </c>
      <c r="P457" s="130"/>
    </row>
    <row r="458" spans="1:16" s="62" customFormat="1" x14ac:dyDescent="0.2">
      <c r="A458" s="139">
        <v>1</v>
      </c>
      <c r="B458" s="139"/>
      <c r="C458" s="139"/>
      <c r="D458" s="139"/>
      <c r="E458" s="139"/>
      <c r="F458" s="139"/>
      <c r="G458" s="139"/>
      <c r="H458" s="140"/>
      <c r="I458" s="141">
        <v>422</v>
      </c>
      <c r="J458" s="145" t="s">
        <v>176</v>
      </c>
      <c r="K458" s="215">
        <v>50000</v>
      </c>
      <c r="L458" s="215"/>
      <c r="M458" s="215"/>
      <c r="N458" s="159"/>
      <c r="O458" s="147"/>
      <c r="P458" s="130"/>
    </row>
    <row r="459" spans="1:16" s="62" customFormat="1" x14ac:dyDescent="0.2">
      <c r="A459" s="156">
        <v>1</v>
      </c>
      <c r="B459" s="156"/>
      <c r="C459" s="156"/>
      <c r="D459" s="156"/>
      <c r="E459" s="156"/>
      <c r="F459" s="156"/>
      <c r="G459" s="156" t="s">
        <v>135</v>
      </c>
      <c r="H459" s="157" t="s">
        <v>297</v>
      </c>
      <c r="I459" s="157" t="s">
        <v>544</v>
      </c>
      <c r="J459" s="158" t="s">
        <v>511</v>
      </c>
      <c r="K459" s="167">
        <f>SUM(K460)</f>
        <v>60000</v>
      </c>
      <c r="L459" s="167">
        <f>SUM(L460)</f>
        <v>0</v>
      </c>
      <c r="M459" s="167">
        <f>SUM(M460)</f>
        <v>0</v>
      </c>
      <c r="N459" s="168">
        <f>AVERAGE(L459/K459)*100</f>
        <v>0</v>
      </c>
      <c r="O459" s="169">
        <v>0</v>
      </c>
      <c r="P459" s="222"/>
    </row>
    <row r="460" spans="1:16" s="62" customFormat="1" x14ac:dyDescent="0.2">
      <c r="A460" s="153"/>
      <c r="B460" s="153"/>
      <c r="C460" s="153"/>
      <c r="D460" s="153"/>
      <c r="E460" s="153"/>
      <c r="F460" s="153"/>
      <c r="G460" s="153"/>
      <c r="H460" s="140"/>
      <c r="I460" s="141">
        <v>32</v>
      </c>
      <c r="J460" s="145" t="s">
        <v>72</v>
      </c>
      <c r="K460" s="210">
        <f>SUM(K461)</f>
        <v>60000</v>
      </c>
      <c r="L460" s="210">
        <v>0</v>
      </c>
      <c r="M460" s="210">
        <v>0</v>
      </c>
      <c r="N460" s="143">
        <v>0</v>
      </c>
      <c r="O460" s="144">
        <v>0</v>
      </c>
      <c r="P460" s="222"/>
    </row>
    <row r="461" spans="1:16" s="62" customFormat="1" x14ac:dyDescent="0.2">
      <c r="A461" s="153">
        <v>1</v>
      </c>
      <c r="B461" s="153"/>
      <c r="C461" s="153"/>
      <c r="D461" s="153"/>
      <c r="E461" s="153"/>
      <c r="F461" s="153"/>
      <c r="G461" s="153"/>
      <c r="H461" s="140"/>
      <c r="I461" s="141">
        <v>323</v>
      </c>
      <c r="J461" s="145" t="s">
        <v>75</v>
      </c>
      <c r="K461" s="215">
        <v>60000</v>
      </c>
      <c r="L461" s="215"/>
      <c r="M461" s="215"/>
      <c r="N461" s="159"/>
      <c r="O461" s="147"/>
      <c r="P461" s="222"/>
    </row>
    <row r="462" spans="1:16" s="62" customFormat="1" x14ac:dyDescent="0.2">
      <c r="A462" s="149"/>
      <c r="B462" s="149"/>
      <c r="C462" s="149"/>
      <c r="D462" s="149"/>
      <c r="E462" s="149"/>
      <c r="F462" s="149"/>
      <c r="G462" s="149"/>
      <c r="H462" s="150"/>
      <c r="I462" s="198" t="s">
        <v>395</v>
      </c>
      <c r="J462" s="151"/>
      <c r="K462" s="151">
        <f>SUM(K465+K485+K507)</f>
        <v>6025176</v>
      </c>
      <c r="L462" s="151">
        <f t="shared" ref="L462:M462" si="195">SUM(L465+L485+L507)</f>
        <v>5750176</v>
      </c>
      <c r="M462" s="151">
        <f t="shared" si="195"/>
        <v>5225176</v>
      </c>
      <c r="N462" s="199">
        <f>AVERAGE(L462/K462)*100</f>
        <v>95.435817974445897</v>
      </c>
      <c r="O462" s="200">
        <f>AVERAGE(M462/L462)*100</f>
        <v>90.869844679536769</v>
      </c>
      <c r="P462" s="130"/>
    </row>
    <row r="463" spans="1:16" s="62" customFormat="1" x14ac:dyDescent="0.2">
      <c r="A463" s="149"/>
      <c r="B463" s="149"/>
      <c r="C463" s="149"/>
      <c r="D463" s="149"/>
      <c r="E463" s="149"/>
      <c r="F463" s="149"/>
      <c r="G463" s="149"/>
      <c r="H463" s="150" t="s">
        <v>243</v>
      </c>
      <c r="I463" s="198" t="s">
        <v>244</v>
      </c>
      <c r="J463" s="151"/>
      <c r="K463" s="151">
        <f>SUM(K466+K470+K482+K486+K489+K492+K498+K501+K504+K508)</f>
        <v>5925176</v>
      </c>
      <c r="L463" s="151">
        <f t="shared" ref="L463:M463" si="196">SUM(L466+L470+L482+L486+L489+L492+L498+L501+L504+L508)</f>
        <v>5710176</v>
      </c>
      <c r="M463" s="151">
        <f t="shared" si="196"/>
        <v>5185176</v>
      </c>
      <c r="N463" s="199">
        <f t="shared" ref="N463:O467" si="197">AVERAGE(L463/K463)*100</f>
        <v>96.37141580266983</v>
      </c>
      <c r="O463" s="200">
        <f t="shared" si="197"/>
        <v>90.805887594357856</v>
      </c>
      <c r="P463" s="130"/>
    </row>
    <row r="464" spans="1:16" s="62" customFormat="1" x14ac:dyDescent="0.2">
      <c r="A464" s="149"/>
      <c r="B464" s="149"/>
      <c r="C464" s="149"/>
      <c r="D464" s="149"/>
      <c r="E464" s="149"/>
      <c r="F464" s="149"/>
      <c r="G464" s="149"/>
      <c r="H464" s="150" t="s">
        <v>449</v>
      </c>
      <c r="I464" s="198" t="s">
        <v>450</v>
      </c>
      <c r="J464" s="151"/>
      <c r="K464" s="151">
        <f>SUM(K495)</f>
        <v>100000</v>
      </c>
      <c r="L464" s="151">
        <f t="shared" ref="L464:M464" si="198">SUM(L495)</f>
        <v>40000</v>
      </c>
      <c r="M464" s="151">
        <f t="shared" si="198"/>
        <v>40000</v>
      </c>
      <c r="N464" s="199">
        <f t="shared" si="197"/>
        <v>40</v>
      </c>
      <c r="O464" s="200">
        <f t="shared" si="197"/>
        <v>100</v>
      </c>
      <c r="P464" s="130"/>
    </row>
    <row r="465" spans="1:16" s="62" customFormat="1" x14ac:dyDescent="0.2">
      <c r="A465" s="193">
        <v>1</v>
      </c>
      <c r="B465" s="193"/>
      <c r="C465" s="193"/>
      <c r="D465" s="193"/>
      <c r="E465" s="193" t="s">
        <v>135</v>
      </c>
      <c r="F465" s="193" t="s">
        <v>135</v>
      </c>
      <c r="G465" s="193" t="s">
        <v>135</v>
      </c>
      <c r="H465" s="194"/>
      <c r="I465" s="194" t="s">
        <v>396</v>
      </c>
      <c r="J465" s="196" t="s">
        <v>397</v>
      </c>
      <c r="K465" s="197">
        <f>SUM(K466+K470+K482)</f>
        <v>5197176</v>
      </c>
      <c r="L465" s="197">
        <f t="shared" ref="L465:M465" si="199">SUM(L466+L470+L482)</f>
        <v>4982176</v>
      </c>
      <c r="M465" s="197">
        <f t="shared" si="199"/>
        <v>4457176</v>
      </c>
      <c r="N465" s="191">
        <f t="shared" si="197"/>
        <v>95.863137981088187</v>
      </c>
      <c r="O465" s="192">
        <f t="shared" si="197"/>
        <v>89.462435690750382</v>
      </c>
      <c r="P465" s="130"/>
    </row>
    <row r="466" spans="1:16" s="62" customFormat="1" x14ac:dyDescent="0.2">
      <c r="A466" s="133">
        <v>1</v>
      </c>
      <c r="B466" s="133"/>
      <c r="C466" s="133"/>
      <c r="D466" s="133"/>
      <c r="E466" s="133" t="s">
        <v>135</v>
      </c>
      <c r="F466" s="133" t="s">
        <v>135</v>
      </c>
      <c r="G466" s="133" t="s">
        <v>135</v>
      </c>
      <c r="H466" s="134" t="s">
        <v>294</v>
      </c>
      <c r="I466" s="134" t="s">
        <v>398</v>
      </c>
      <c r="J466" s="135" t="s">
        <v>399</v>
      </c>
      <c r="K466" s="136">
        <f t="shared" ref="K466:M466" si="200">SUM(K467)</f>
        <v>450000</v>
      </c>
      <c r="L466" s="136">
        <f t="shared" si="200"/>
        <v>450000</v>
      </c>
      <c r="M466" s="136">
        <f t="shared" si="200"/>
        <v>450000</v>
      </c>
      <c r="N466" s="137">
        <f t="shared" si="197"/>
        <v>100</v>
      </c>
      <c r="O466" s="138">
        <f t="shared" si="197"/>
        <v>100</v>
      </c>
      <c r="P466" s="130"/>
    </row>
    <row r="467" spans="1:16" s="62" customFormat="1" x14ac:dyDescent="0.2">
      <c r="A467" s="139"/>
      <c r="B467" s="139"/>
      <c r="C467" s="139"/>
      <c r="D467" s="139"/>
      <c r="E467" s="139" t="s">
        <v>141</v>
      </c>
      <c r="F467" s="139" t="s">
        <v>141</v>
      </c>
      <c r="G467" s="139" t="s">
        <v>141</v>
      </c>
      <c r="H467" s="140"/>
      <c r="I467" s="141">
        <v>37</v>
      </c>
      <c r="J467" s="145" t="s">
        <v>86</v>
      </c>
      <c r="K467" s="215">
        <f>SUM(K468)</f>
        <v>450000</v>
      </c>
      <c r="L467" s="215">
        <v>450000</v>
      </c>
      <c r="M467" s="215">
        <v>450000</v>
      </c>
      <c r="N467" s="143">
        <f t="shared" si="197"/>
        <v>100</v>
      </c>
      <c r="O467" s="144">
        <f t="shared" si="197"/>
        <v>100</v>
      </c>
      <c r="P467" s="130"/>
    </row>
    <row r="468" spans="1:16" s="62" customFormat="1" x14ac:dyDescent="0.2">
      <c r="A468" s="139">
        <v>1</v>
      </c>
      <c r="B468" s="139"/>
      <c r="C468" s="139"/>
      <c r="D468" s="139"/>
      <c r="E468" s="139" t="s">
        <v>141</v>
      </c>
      <c r="F468" s="139" t="s">
        <v>141</v>
      </c>
      <c r="G468" s="139" t="s">
        <v>141</v>
      </c>
      <c r="H468" s="140"/>
      <c r="I468" s="141">
        <v>372</v>
      </c>
      <c r="J468" s="145" t="s">
        <v>87</v>
      </c>
      <c r="K468" s="215">
        <v>450000</v>
      </c>
      <c r="L468" s="215"/>
      <c r="M468" s="215"/>
      <c r="N468" s="159"/>
      <c r="O468" s="147"/>
      <c r="P468" s="130"/>
    </row>
    <row r="469" spans="1:16" s="62" customFormat="1" x14ac:dyDescent="0.2">
      <c r="A469" s="149">
        <v>1</v>
      </c>
      <c r="B469" s="149">
        <v>2</v>
      </c>
      <c r="C469" s="149"/>
      <c r="D469" s="149">
        <v>4</v>
      </c>
      <c r="E469" s="149" t="s">
        <v>135</v>
      </c>
      <c r="F469" s="149" t="s">
        <v>135</v>
      </c>
      <c r="G469" s="149" t="s">
        <v>135</v>
      </c>
      <c r="H469" s="150" t="s">
        <v>400</v>
      </c>
      <c r="I469" s="198" t="s">
        <v>401</v>
      </c>
      <c r="J469" s="151"/>
      <c r="K469" s="151">
        <f>SUM(K470)</f>
        <v>4547176</v>
      </c>
      <c r="L469" s="151">
        <f t="shared" ref="L469:M469" si="201">SUM(L470)</f>
        <v>4407176</v>
      </c>
      <c r="M469" s="151">
        <f t="shared" si="201"/>
        <v>4007176</v>
      </c>
      <c r="N469" s="199">
        <f t="shared" ref="N469:O469" si="202">AVERAGE(L469/K469)*100</f>
        <v>96.921166016006424</v>
      </c>
      <c r="O469" s="200">
        <f t="shared" si="202"/>
        <v>90.923893214157999</v>
      </c>
      <c r="P469" s="130"/>
    </row>
    <row r="470" spans="1:16" s="62" customFormat="1" x14ac:dyDescent="0.2">
      <c r="A470" s="133">
        <v>1</v>
      </c>
      <c r="B470" s="133">
        <v>2</v>
      </c>
      <c r="C470" s="133" t="s">
        <v>135</v>
      </c>
      <c r="D470" s="133">
        <v>4</v>
      </c>
      <c r="E470" s="133" t="s">
        <v>135</v>
      </c>
      <c r="F470" s="133" t="s">
        <v>135</v>
      </c>
      <c r="G470" s="133" t="s">
        <v>135</v>
      </c>
      <c r="H470" s="134" t="s">
        <v>294</v>
      </c>
      <c r="I470" s="134" t="s">
        <v>402</v>
      </c>
      <c r="J470" s="135" t="s">
        <v>403</v>
      </c>
      <c r="K470" s="136">
        <f>SUM(K471+K475+K480)</f>
        <v>4547176</v>
      </c>
      <c r="L470" s="136">
        <f t="shared" ref="L470:M470" si="203">SUM(L471+L475+L480)</f>
        <v>4407176</v>
      </c>
      <c r="M470" s="136">
        <f t="shared" si="203"/>
        <v>4007176</v>
      </c>
      <c r="N470" s="137">
        <f>AVERAGE(L470/K470)*100</f>
        <v>96.921166016006424</v>
      </c>
      <c r="O470" s="138">
        <f>AVERAGE(M470/L470)*100</f>
        <v>90.923893214157999</v>
      </c>
      <c r="P470" s="130"/>
    </row>
    <row r="471" spans="1:16" s="62" customFormat="1" x14ac:dyDescent="0.2">
      <c r="A471" s="153"/>
      <c r="B471" s="153"/>
      <c r="C471" s="153"/>
      <c r="D471" s="153"/>
      <c r="E471" s="153"/>
      <c r="F471" s="153"/>
      <c r="G471" s="153"/>
      <c r="H471" s="140"/>
      <c r="I471" s="140" t="s">
        <v>359</v>
      </c>
      <c r="J471" s="145" t="s">
        <v>66</v>
      </c>
      <c r="K471" s="210">
        <f>SUM(K472:K474)</f>
        <v>3455812</v>
      </c>
      <c r="L471" s="210">
        <v>3355812</v>
      </c>
      <c r="M471" s="210">
        <v>2955812</v>
      </c>
      <c r="N471" s="143">
        <f>AVERAGE(L471/K471)*100</f>
        <v>97.106324070869604</v>
      </c>
      <c r="O471" s="144">
        <f>AVERAGE(M471/L471)*100</f>
        <v>88.080381141732616</v>
      </c>
      <c r="P471" s="130"/>
    </row>
    <row r="472" spans="1:16" s="62" customFormat="1" x14ac:dyDescent="0.2">
      <c r="A472" s="153">
        <v>1</v>
      </c>
      <c r="B472" s="153"/>
      <c r="C472" s="153"/>
      <c r="D472" s="153">
        <v>4</v>
      </c>
      <c r="E472" s="153"/>
      <c r="F472" s="153"/>
      <c r="G472" s="153"/>
      <c r="H472" s="140"/>
      <c r="I472" s="140" t="s">
        <v>360</v>
      </c>
      <c r="J472" s="145" t="s">
        <v>157</v>
      </c>
      <c r="K472" s="215">
        <v>2865000</v>
      </c>
      <c r="L472" s="215"/>
      <c r="M472" s="215"/>
      <c r="N472" s="159"/>
      <c r="O472" s="147"/>
      <c r="P472" s="130"/>
    </row>
    <row r="473" spans="1:16" s="62" customFormat="1" x14ac:dyDescent="0.2">
      <c r="A473" s="153">
        <v>1</v>
      </c>
      <c r="B473" s="153"/>
      <c r="C473" s="153"/>
      <c r="D473" s="153"/>
      <c r="E473" s="153"/>
      <c r="F473" s="153"/>
      <c r="G473" s="153"/>
      <c r="H473" s="140"/>
      <c r="I473" s="140" t="s">
        <v>361</v>
      </c>
      <c r="J473" s="145" t="s">
        <v>69</v>
      </c>
      <c r="K473" s="215">
        <v>141400</v>
      </c>
      <c r="L473" s="215"/>
      <c r="M473" s="215"/>
      <c r="N473" s="159"/>
      <c r="O473" s="147"/>
      <c r="P473" s="130"/>
    </row>
    <row r="474" spans="1:16" s="62" customFormat="1" x14ac:dyDescent="0.2">
      <c r="A474" s="153">
        <v>1</v>
      </c>
      <c r="B474" s="153"/>
      <c r="C474" s="153"/>
      <c r="D474" s="153">
        <v>4</v>
      </c>
      <c r="E474" s="153"/>
      <c r="F474" s="153"/>
      <c r="G474" s="153"/>
      <c r="H474" s="140"/>
      <c r="I474" s="140" t="s">
        <v>362</v>
      </c>
      <c r="J474" s="145" t="s">
        <v>71</v>
      </c>
      <c r="K474" s="215">
        <v>449412</v>
      </c>
      <c r="L474" s="215"/>
      <c r="M474" s="215"/>
      <c r="N474" s="159"/>
      <c r="O474" s="147"/>
      <c r="P474" s="130"/>
    </row>
    <row r="475" spans="1:16" s="62" customFormat="1" x14ac:dyDescent="0.2">
      <c r="A475" s="153"/>
      <c r="B475" s="153"/>
      <c r="C475" s="153"/>
      <c r="D475" s="153"/>
      <c r="E475" s="153"/>
      <c r="F475" s="153"/>
      <c r="G475" s="153"/>
      <c r="H475" s="140"/>
      <c r="I475" s="140" t="s">
        <v>350</v>
      </c>
      <c r="J475" s="145" t="s">
        <v>72</v>
      </c>
      <c r="K475" s="210">
        <f>SUM(K476:K479)</f>
        <v>1085364</v>
      </c>
      <c r="L475" s="210">
        <v>1045364</v>
      </c>
      <c r="M475" s="210">
        <v>1045364</v>
      </c>
      <c r="N475" s="143">
        <f>AVERAGE(L475/K475)*100</f>
        <v>96.3146004474075</v>
      </c>
      <c r="O475" s="144">
        <f>AVERAGE(M475/L475)*100</f>
        <v>100</v>
      </c>
      <c r="P475" s="130"/>
    </row>
    <row r="476" spans="1:16" s="62" customFormat="1" x14ac:dyDescent="0.2">
      <c r="A476" s="153">
        <v>1</v>
      </c>
      <c r="B476" s="153">
        <v>2</v>
      </c>
      <c r="C476" s="153"/>
      <c r="D476" s="153"/>
      <c r="E476" s="153"/>
      <c r="F476" s="153"/>
      <c r="G476" s="153"/>
      <c r="H476" s="140"/>
      <c r="I476" s="140" t="s">
        <v>363</v>
      </c>
      <c r="J476" s="145" t="s">
        <v>73</v>
      </c>
      <c r="K476" s="215">
        <v>177968</v>
      </c>
      <c r="L476" s="215"/>
      <c r="M476" s="215"/>
      <c r="N476" s="159"/>
      <c r="O476" s="147"/>
      <c r="P476" s="130"/>
    </row>
    <row r="477" spans="1:16" s="62" customFormat="1" x14ac:dyDescent="0.2">
      <c r="A477" s="153"/>
      <c r="B477" s="153">
        <v>2</v>
      </c>
      <c r="C477" s="153"/>
      <c r="D477" s="153"/>
      <c r="E477" s="153"/>
      <c r="F477" s="153"/>
      <c r="G477" s="153"/>
      <c r="H477" s="140"/>
      <c r="I477" s="140" t="s">
        <v>364</v>
      </c>
      <c r="J477" s="145" t="s">
        <v>74</v>
      </c>
      <c r="K477" s="215">
        <v>658996</v>
      </c>
      <c r="L477" s="215"/>
      <c r="M477" s="215"/>
      <c r="N477" s="159"/>
      <c r="O477" s="147"/>
      <c r="P477" s="130"/>
    </row>
    <row r="478" spans="1:16" s="62" customFormat="1" x14ac:dyDescent="0.2">
      <c r="A478" s="153"/>
      <c r="B478" s="153">
        <v>2</v>
      </c>
      <c r="C478" s="153"/>
      <c r="D478" s="153">
        <v>4</v>
      </c>
      <c r="E478" s="153"/>
      <c r="F478" s="153"/>
      <c r="G478" s="153"/>
      <c r="H478" s="140"/>
      <c r="I478" s="140" t="s">
        <v>351</v>
      </c>
      <c r="J478" s="145" t="s">
        <v>75</v>
      </c>
      <c r="K478" s="215">
        <v>227900</v>
      </c>
      <c r="L478" s="215"/>
      <c r="M478" s="215"/>
      <c r="N478" s="159"/>
      <c r="O478" s="147"/>
      <c r="P478" s="130"/>
    </row>
    <row r="479" spans="1:16" s="62" customFormat="1" x14ac:dyDescent="0.2">
      <c r="A479" s="153"/>
      <c r="B479" s="153">
        <v>2</v>
      </c>
      <c r="C479" s="153"/>
      <c r="D479" s="153"/>
      <c r="E479" s="153"/>
      <c r="F479" s="153"/>
      <c r="G479" s="153"/>
      <c r="H479" s="140"/>
      <c r="I479" s="140" t="s">
        <v>365</v>
      </c>
      <c r="J479" s="145" t="s">
        <v>77</v>
      </c>
      <c r="K479" s="215">
        <v>20500</v>
      </c>
      <c r="L479" s="215"/>
      <c r="M479" s="215"/>
      <c r="N479" s="159"/>
      <c r="O479" s="147"/>
      <c r="P479" s="130"/>
    </row>
    <row r="480" spans="1:16" s="62" customFormat="1" x14ac:dyDescent="0.2">
      <c r="A480" s="153"/>
      <c r="B480" s="153"/>
      <c r="C480" s="153"/>
      <c r="D480" s="153"/>
      <c r="E480" s="153"/>
      <c r="F480" s="153"/>
      <c r="G480" s="153"/>
      <c r="H480" s="140"/>
      <c r="I480" s="140" t="s">
        <v>366</v>
      </c>
      <c r="J480" s="145" t="s">
        <v>78</v>
      </c>
      <c r="K480" s="210">
        <f>SUM(K481)</f>
        <v>6000</v>
      </c>
      <c r="L480" s="210">
        <v>6000</v>
      </c>
      <c r="M480" s="210">
        <v>6000</v>
      </c>
      <c r="N480" s="143">
        <f>AVERAGE(L480/K480)*100</f>
        <v>100</v>
      </c>
      <c r="O480" s="144">
        <f>AVERAGE(M480/L480)*100</f>
        <v>100</v>
      </c>
      <c r="P480" s="130"/>
    </row>
    <row r="481" spans="1:16" s="62" customFormat="1" x14ac:dyDescent="0.2">
      <c r="A481" s="153"/>
      <c r="B481" s="153">
        <v>2</v>
      </c>
      <c r="C481" s="153"/>
      <c r="D481" s="153"/>
      <c r="E481" s="153"/>
      <c r="F481" s="153"/>
      <c r="G481" s="153"/>
      <c r="H481" s="140"/>
      <c r="I481" s="140" t="s">
        <v>367</v>
      </c>
      <c r="J481" s="145" t="s">
        <v>79</v>
      </c>
      <c r="K481" s="215">
        <v>6000</v>
      </c>
      <c r="L481" s="142"/>
      <c r="M481" s="142"/>
      <c r="N481" s="159"/>
      <c r="O481" s="147"/>
      <c r="P481" s="130"/>
    </row>
    <row r="482" spans="1:16" s="62" customFormat="1" x14ac:dyDescent="0.2">
      <c r="A482" s="133"/>
      <c r="B482" s="133"/>
      <c r="C482" s="133"/>
      <c r="D482" s="133">
        <v>4</v>
      </c>
      <c r="E482" s="133" t="s">
        <v>135</v>
      </c>
      <c r="F482" s="133" t="s">
        <v>135</v>
      </c>
      <c r="G482" s="133" t="s">
        <v>135</v>
      </c>
      <c r="H482" s="134" t="s">
        <v>294</v>
      </c>
      <c r="I482" s="134" t="s">
        <v>614</v>
      </c>
      <c r="J482" s="135" t="s">
        <v>615</v>
      </c>
      <c r="K482" s="136">
        <f t="shared" ref="K482:M482" si="204">SUM(K483)</f>
        <v>200000</v>
      </c>
      <c r="L482" s="136">
        <f t="shared" si="204"/>
        <v>125000</v>
      </c>
      <c r="M482" s="136">
        <f t="shared" si="204"/>
        <v>0</v>
      </c>
      <c r="N482" s="137">
        <f t="shared" ref="N482:N483" si="205">AVERAGE(L482/K482)*100</f>
        <v>62.5</v>
      </c>
      <c r="O482" s="138">
        <f t="shared" ref="O482:O483" si="206">AVERAGE(M482/L482)*100</f>
        <v>0</v>
      </c>
      <c r="P482" s="130"/>
    </row>
    <row r="483" spans="1:16" s="62" customFormat="1" x14ac:dyDescent="0.2">
      <c r="A483" s="139"/>
      <c r="B483" s="139"/>
      <c r="C483" s="139"/>
      <c r="D483" s="139"/>
      <c r="E483" s="139" t="s">
        <v>141</v>
      </c>
      <c r="F483" s="139" t="s">
        <v>141</v>
      </c>
      <c r="G483" s="139" t="s">
        <v>141</v>
      </c>
      <c r="H483" s="140"/>
      <c r="I483" s="141">
        <v>32</v>
      </c>
      <c r="J483" s="145" t="s">
        <v>72</v>
      </c>
      <c r="K483" s="215">
        <f>SUM(K484)</f>
        <v>200000</v>
      </c>
      <c r="L483" s="215">
        <v>125000</v>
      </c>
      <c r="M483" s="215">
        <v>0</v>
      </c>
      <c r="N483" s="143">
        <f t="shared" si="205"/>
        <v>62.5</v>
      </c>
      <c r="O483" s="144">
        <f t="shared" si="206"/>
        <v>0</v>
      </c>
      <c r="P483" s="130"/>
    </row>
    <row r="484" spans="1:16" s="62" customFormat="1" x14ac:dyDescent="0.2">
      <c r="A484" s="139"/>
      <c r="B484" s="139"/>
      <c r="C484" s="139"/>
      <c r="D484" s="139">
        <v>4</v>
      </c>
      <c r="E484" s="139" t="s">
        <v>141</v>
      </c>
      <c r="F484" s="139" t="s">
        <v>141</v>
      </c>
      <c r="G484" s="139" t="s">
        <v>141</v>
      </c>
      <c r="H484" s="140"/>
      <c r="I484" s="141">
        <v>323</v>
      </c>
      <c r="J484" s="145" t="s">
        <v>75</v>
      </c>
      <c r="K484" s="215">
        <v>200000</v>
      </c>
      <c r="L484" s="215"/>
      <c r="M484" s="215"/>
      <c r="N484" s="159"/>
      <c r="O484" s="147"/>
      <c r="P484" s="130"/>
    </row>
    <row r="485" spans="1:16" s="62" customFormat="1" x14ac:dyDescent="0.2">
      <c r="A485" s="193">
        <v>1</v>
      </c>
      <c r="B485" s="193"/>
      <c r="C485" s="193"/>
      <c r="D485" s="193"/>
      <c r="E485" s="193" t="s">
        <v>135</v>
      </c>
      <c r="F485" s="193" t="s">
        <v>135</v>
      </c>
      <c r="G485" s="193" t="s">
        <v>135</v>
      </c>
      <c r="H485" s="194"/>
      <c r="I485" s="194" t="s">
        <v>404</v>
      </c>
      <c r="J485" s="196" t="s">
        <v>405</v>
      </c>
      <c r="K485" s="197">
        <f>SUM(K486+K489+K492+K495+K498+K501+K504)</f>
        <v>618000</v>
      </c>
      <c r="L485" s="197">
        <f t="shared" ref="L485:M485" si="207">SUM(L486+L489+L492+L495+L498+L501+L504)</f>
        <v>558000</v>
      </c>
      <c r="M485" s="197">
        <f t="shared" si="207"/>
        <v>558000</v>
      </c>
      <c r="N485" s="191">
        <f t="shared" ref="N485:O487" si="208">AVERAGE(L485/K485)*100</f>
        <v>90.291262135922338</v>
      </c>
      <c r="O485" s="192">
        <f t="shared" si="208"/>
        <v>100</v>
      </c>
      <c r="P485" s="130"/>
    </row>
    <row r="486" spans="1:16" s="62" customFormat="1" x14ac:dyDescent="0.2">
      <c r="A486" s="133">
        <v>1</v>
      </c>
      <c r="B486" s="133"/>
      <c r="C486" s="133"/>
      <c r="D486" s="133"/>
      <c r="E486" s="133" t="s">
        <v>135</v>
      </c>
      <c r="F486" s="133" t="s">
        <v>135</v>
      </c>
      <c r="G486" s="133" t="s">
        <v>135</v>
      </c>
      <c r="H486" s="134" t="s">
        <v>406</v>
      </c>
      <c r="I486" s="134" t="s">
        <v>407</v>
      </c>
      <c r="J486" s="135" t="s">
        <v>408</v>
      </c>
      <c r="K486" s="136">
        <f>SUM(K487)</f>
        <v>78000</v>
      </c>
      <c r="L486" s="136">
        <f t="shared" ref="L486:M486" si="209">SUM(L487)</f>
        <v>78000</v>
      </c>
      <c r="M486" s="136">
        <f t="shared" si="209"/>
        <v>78000</v>
      </c>
      <c r="N486" s="137">
        <f t="shared" si="208"/>
        <v>100</v>
      </c>
      <c r="O486" s="138">
        <f t="shared" si="208"/>
        <v>100</v>
      </c>
      <c r="P486" s="130"/>
    </row>
    <row r="487" spans="1:16" s="62" customFormat="1" x14ac:dyDescent="0.2">
      <c r="A487" s="139"/>
      <c r="B487" s="139"/>
      <c r="C487" s="139"/>
      <c r="D487" s="139"/>
      <c r="E487" s="139" t="s">
        <v>141</v>
      </c>
      <c r="F487" s="139" t="s">
        <v>141</v>
      </c>
      <c r="G487" s="139" t="s">
        <v>141</v>
      </c>
      <c r="H487" s="140"/>
      <c r="I487" s="141">
        <v>32</v>
      </c>
      <c r="J487" s="145" t="s">
        <v>72</v>
      </c>
      <c r="K487" s="215">
        <f>SUM(K488)</f>
        <v>78000</v>
      </c>
      <c r="L487" s="215">
        <v>78000</v>
      </c>
      <c r="M487" s="215">
        <v>78000</v>
      </c>
      <c r="N487" s="143">
        <f t="shared" si="208"/>
        <v>100</v>
      </c>
      <c r="O487" s="144">
        <f t="shared" si="208"/>
        <v>100</v>
      </c>
      <c r="P487" s="130"/>
    </row>
    <row r="488" spans="1:16" s="62" customFormat="1" x14ac:dyDescent="0.2">
      <c r="A488" s="139">
        <v>1</v>
      </c>
      <c r="B488" s="139"/>
      <c r="C488" s="139"/>
      <c r="D488" s="139"/>
      <c r="E488" s="139" t="s">
        <v>141</v>
      </c>
      <c r="F488" s="139" t="s">
        <v>141</v>
      </c>
      <c r="G488" s="139" t="s">
        <v>141</v>
      </c>
      <c r="H488" s="140"/>
      <c r="I488" s="141">
        <v>323</v>
      </c>
      <c r="J488" s="145" t="s">
        <v>75</v>
      </c>
      <c r="K488" s="215">
        <v>78000</v>
      </c>
      <c r="L488" s="215"/>
      <c r="M488" s="215"/>
      <c r="N488" s="159"/>
      <c r="O488" s="147"/>
      <c r="P488" s="130"/>
    </row>
    <row r="489" spans="1:16" s="62" customFormat="1" x14ac:dyDescent="0.2">
      <c r="A489" s="133">
        <v>1</v>
      </c>
      <c r="B489" s="133"/>
      <c r="C489" s="133"/>
      <c r="D489" s="133"/>
      <c r="E489" s="133" t="s">
        <v>135</v>
      </c>
      <c r="F489" s="133" t="s">
        <v>135</v>
      </c>
      <c r="G489" s="133" t="s">
        <v>135</v>
      </c>
      <c r="H489" s="134" t="s">
        <v>409</v>
      </c>
      <c r="I489" s="134" t="s">
        <v>410</v>
      </c>
      <c r="J489" s="135" t="s">
        <v>411</v>
      </c>
      <c r="K489" s="136">
        <f>SUM(K490)</f>
        <v>10000</v>
      </c>
      <c r="L489" s="136">
        <f t="shared" ref="L489:M489" si="210">SUM(L490)</f>
        <v>10000</v>
      </c>
      <c r="M489" s="136">
        <f t="shared" si="210"/>
        <v>10000</v>
      </c>
      <c r="N489" s="137">
        <f>AVERAGE(L489/K489)*100</f>
        <v>100</v>
      </c>
      <c r="O489" s="138">
        <f>AVERAGE(M489/L489)*100</f>
        <v>100</v>
      </c>
      <c r="P489" s="130"/>
    </row>
    <row r="490" spans="1:16" s="62" customFormat="1" x14ac:dyDescent="0.2">
      <c r="A490" s="139"/>
      <c r="B490" s="139"/>
      <c r="C490" s="139"/>
      <c r="D490" s="139"/>
      <c r="E490" s="139" t="s">
        <v>141</v>
      </c>
      <c r="F490" s="139" t="s">
        <v>141</v>
      </c>
      <c r="G490" s="139" t="s">
        <v>141</v>
      </c>
      <c r="H490" s="140"/>
      <c r="I490" s="141">
        <v>37</v>
      </c>
      <c r="J490" s="145" t="s">
        <v>86</v>
      </c>
      <c r="K490" s="215">
        <f>SUM(K491)</f>
        <v>10000</v>
      </c>
      <c r="L490" s="215">
        <v>10000</v>
      </c>
      <c r="M490" s="215">
        <v>10000</v>
      </c>
      <c r="N490" s="143">
        <f>AVERAGE(L490/K490)*100</f>
        <v>100</v>
      </c>
      <c r="O490" s="144">
        <f>AVERAGE(M490/L490)*100</f>
        <v>100</v>
      </c>
      <c r="P490" s="130"/>
    </row>
    <row r="491" spans="1:16" s="62" customFormat="1" x14ac:dyDescent="0.2">
      <c r="A491" s="139">
        <v>1</v>
      </c>
      <c r="B491" s="139"/>
      <c r="C491" s="139"/>
      <c r="D491" s="139"/>
      <c r="E491" s="139" t="s">
        <v>141</v>
      </c>
      <c r="F491" s="139" t="s">
        <v>141</v>
      </c>
      <c r="G491" s="139" t="s">
        <v>141</v>
      </c>
      <c r="H491" s="140"/>
      <c r="I491" s="141">
        <v>372</v>
      </c>
      <c r="J491" s="145" t="s">
        <v>87</v>
      </c>
      <c r="K491" s="215">
        <v>10000</v>
      </c>
      <c r="L491" s="215"/>
      <c r="M491" s="215"/>
      <c r="N491" s="159"/>
      <c r="O491" s="147"/>
      <c r="P491" s="130"/>
    </row>
    <row r="492" spans="1:16" s="62" customFormat="1" x14ac:dyDescent="0.2">
      <c r="A492" s="133">
        <v>1</v>
      </c>
      <c r="B492" s="133"/>
      <c r="C492" s="133"/>
      <c r="D492" s="133"/>
      <c r="E492" s="133" t="s">
        <v>135</v>
      </c>
      <c r="F492" s="133" t="s">
        <v>135</v>
      </c>
      <c r="G492" s="133" t="s">
        <v>135</v>
      </c>
      <c r="H492" s="134" t="s">
        <v>409</v>
      </c>
      <c r="I492" s="134" t="s">
        <v>412</v>
      </c>
      <c r="J492" s="135" t="s">
        <v>413</v>
      </c>
      <c r="K492" s="136">
        <f>SUM(K493)</f>
        <v>150000</v>
      </c>
      <c r="L492" s="136">
        <f t="shared" ref="L492:M492" si="211">SUM(L493)</f>
        <v>150000</v>
      </c>
      <c r="M492" s="136">
        <f t="shared" si="211"/>
        <v>150000</v>
      </c>
      <c r="N492" s="137">
        <f>AVERAGE(L492/K492)*100</f>
        <v>100</v>
      </c>
      <c r="O492" s="138">
        <f>AVERAGE(M492/L492)*100</f>
        <v>100</v>
      </c>
      <c r="P492" s="130"/>
    </row>
    <row r="493" spans="1:16" s="62" customFormat="1" x14ac:dyDescent="0.2">
      <c r="A493" s="139"/>
      <c r="B493" s="139"/>
      <c r="C493" s="139"/>
      <c r="D493" s="139"/>
      <c r="E493" s="139" t="s">
        <v>141</v>
      </c>
      <c r="F493" s="139" t="s">
        <v>141</v>
      </c>
      <c r="G493" s="139" t="s">
        <v>141</v>
      </c>
      <c r="H493" s="140"/>
      <c r="I493" s="141">
        <v>36</v>
      </c>
      <c r="J493" s="145" t="s">
        <v>83</v>
      </c>
      <c r="K493" s="215">
        <f>SUM(K494)</f>
        <v>150000</v>
      </c>
      <c r="L493" s="215">
        <v>150000</v>
      </c>
      <c r="M493" s="215">
        <v>150000</v>
      </c>
      <c r="N493" s="143">
        <f>AVERAGE(L493/K493)*100</f>
        <v>100</v>
      </c>
      <c r="O493" s="144">
        <f>AVERAGE(M493/L493)*100</f>
        <v>100</v>
      </c>
      <c r="P493" s="130"/>
    </row>
    <row r="494" spans="1:16" s="62" customFormat="1" x14ac:dyDescent="0.2">
      <c r="A494" s="139">
        <v>1</v>
      </c>
      <c r="B494" s="139"/>
      <c r="C494" s="139"/>
      <c r="D494" s="139"/>
      <c r="E494" s="139" t="s">
        <v>141</v>
      </c>
      <c r="F494" s="139" t="s">
        <v>141</v>
      </c>
      <c r="G494" s="139" t="s">
        <v>141</v>
      </c>
      <c r="H494" s="140"/>
      <c r="I494" s="141">
        <v>366</v>
      </c>
      <c r="J494" s="145" t="s">
        <v>85</v>
      </c>
      <c r="K494" s="215">
        <v>150000</v>
      </c>
      <c r="L494" s="215"/>
      <c r="M494" s="215"/>
      <c r="N494" s="159"/>
      <c r="O494" s="147"/>
      <c r="P494" s="130"/>
    </row>
    <row r="495" spans="1:16" s="62" customFormat="1" x14ac:dyDescent="0.2">
      <c r="A495" s="133">
        <v>1</v>
      </c>
      <c r="B495" s="133"/>
      <c r="C495" s="133"/>
      <c r="D495" s="133"/>
      <c r="E495" s="133" t="s">
        <v>135</v>
      </c>
      <c r="F495" s="133" t="s">
        <v>135</v>
      </c>
      <c r="G495" s="133" t="s">
        <v>135</v>
      </c>
      <c r="H495" s="134" t="s">
        <v>414</v>
      </c>
      <c r="I495" s="134" t="s">
        <v>415</v>
      </c>
      <c r="J495" s="135" t="s">
        <v>416</v>
      </c>
      <c r="K495" s="136">
        <f>SUM(K496)</f>
        <v>100000</v>
      </c>
      <c r="L495" s="136">
        <f t="shared" ref="L495:M495" si="212">SUM(L496)</f>
        <v>40000</v>
      </c>
      <c r="M495" s="136">
        <f t="shared" si="212"/>
        <v>40000</v>
      </c>
      <c r="N495" s="137">
        <f>AVERAGE(L495/K495)*100</f>
        <v>40</v>
      </c>
      <c r="O495" s="138">
        <f>AVERAGE(M495/L495)*100</f>
        <v>100</v>
      </c>
      <c r="P495" s="130"/>
    </row>
    <row r="496" spans="1:16" s="62" customFormat="1" x14ac:dyDescent="0.2">
      <c r="A496" s="139"/>
      <c r="B496" s="139"/>
      <c r="C496" s="139"/>
      <c r="D496" s="139"/>
      <c r="E496" s="139" t="s">
        <v>141</v>
      </c>
      <c r="F496" s="139" t="s">
        <v>141</v>
      </c>
      <c r="G496" s="139" t="s">
        <v>141</v>
      </c>
      <c r="H496" s="140"/>
      <c r="I496" s="141">
        <v>32</v>
      </c>
      <c r="J496" s="145" t="s">
        <v>72</v>
      </c>
      <c r="K496" s="215">
        <f>SUM(K497)</f>
        <v>100000</v>
      </c>
      <c r="L496" s="215">
        <v>40000</v>
      </c>
      <c r="M496" s="215">
        <v>40000</v>
      </c>
      <c r="N496" s="143">
        <f>AVERAGE(L496/K496)*100</f>
        <v>40</v>
      </c>
      <c r="O496" s="144">
        <f>AVERAGE(M496/L496)*100</f>
        <v>100</v>
      </c>
      <c r="P496" s="130"/>
    </row>
    <row r="497" spans="1:16" s="62" customFormat="1" x14ac:dyDescent="0.2">
      <c r="A497" s="139">
        <v>1</v>
      </c>
      <c r="B497" s="139"/>
      <c r="C497" s="139"/>
      <c r="D497" s="139"/>
      <c r="E497" s="139" t="s">
        <v>141</v>
      </c>
      <c r="F497" s="139" t="s">
        <v>141</v>
      </c>
      <c r="G497" s="139" t="s">
        <v>141</v>
      </c>
      <c r="H497" s="140"/>
      <c r="I497" s="141">
        <v>329</v>
      </c>
      <c r="J497" s="145" t="s">
        <v>77</v>
      </c>
      <c r="K497" s="215">
        <v>100000</v>
      </c>
      <c r="L497" s="215"/>
      <c r="M497" s="215"/>
      <c r="N497" s="159"/>
      <c r="O497" s="147"/>
      <c r="P497" s="130"/>
    </row>
    <row r="498" spans="1:16" s="62" customFormat="1" x14ac:dyDescent="0.2">
      <c r="A498" s="133">
        <v>1</v>
      </c>
      <c r="B498" s="133"/>
      <c r="C498" s="133"/>
      <c r="D498" s="133"/>
      <c r="E498" s="133" t="s">
        <v>135</v>
      </c>
      <c r="F498" s="133" t="s">
        <v>135</v>
      </c>
      <c r="G498" s="133" t="s">
        <v>135</v>
      </c>
      <c r="H498" s="134" t="s">
        <v>409</v>
      </c>
      <c r="I498" s="134" t="s">
        <v>417</v>
      </c>
      <c r="J498" s="135" t="s">
        <v>418</v>
      </c>
      <c r="K498" s="136">
        <f>SUM(K499)</f>
        <v>50000</v>
      </c>
      <c r="L498" s="136">
        <f t="shared" ref="L498:M498" si="213">SUM(L499)</f>
        <v>50000</v>
      </c>
      <c r="M498" s="136">
        <f t="shared" si="213"/>
        <v>50000</v>
      </c>
      <c r="N498" s="137">
        <f>AVERAGE(L498/K498)*100</f>
        <v>100</v>
      </c>
      <c r="O498" s="138">
        <f>AVERAGE(M498/L498)*100</f>
        <v>100</v>
      </c>
      <c r="P498" s="130"/>
    </row>
    <row r="499" spans="1:16" s="62" customFormat="1" x14ac:dyDescent="0.2">
      <c r="A499" s="139"/>
      <c r="B499" s="139"/>
      <c r="C499" s="139"/>
      <c r="D499" s="139"/>
      <c r="E499" s="139" t="s">
        <v>141</v>
      </c>
      <c r="F499" s="139" t="s">
        <v>141</v>
      </c>
      <c r="G499" s="139" t="s">
        <v>141</v>
      </c>
      <c r="H499" s="140"/>
      <c r="I499" s="141">
        <v>36</v>
      </c>
      <c r="J499" s="145" t="s">
        <v>83</v>
      </c>
      <c r="K499" s="215">
        <f>SUM(K500)</f>
        <v>50000</v>
      </c>
      <c r="L499" s="215">
        <v>50000</v>
      </c>
      <c r="M499" s="215">
        <v>50000</v>
      </c>
      <c r="N499" s="143">
        <f>AVERAGE(L499/K499)*100</f>
        <v>100</v>
      </c>
      <c r="O499" s="144">
        <f>AVERAGE(M499/L499)*100</f>
        <v>100</v>
      </c>
      <c r="P499" s="130"/>
    </row>
    <row r="500" spans="1:16" s="62" customFormat="1" x14ac:dyDescent="0.2">
      <c r="A500" s="139">
        <v>1</v>
      </c>
      <c r="B500" s="139"/>
      <c r="C500" s="139"/>
      <c r="D500" s="139"/>
      <c r="E500" s="139" t="s">
        <v>141</v>
      </c>
      <c r="F500" s="139" t="s">
        <v>141</v>
      </c>
      <c r="G500" s="139" t="s">
        <v>141</v>
      </c>
      <c r="H500" s="140"/>
      <c r="I500" s="141">
        <v>366</v>
      </c>
      <c r="J500" s="145" t="s">
        <v>85</v>
      </c>
      <c r="K500" s="215">
        <v>50000</v>
      </c>
      <c r="L500" s="215"/>
      <c r="M500" s="215"/>
      <c r="N500" s="159"/>
      <c r="O500" s="147"/>
      <c r="P500" s="130"/>
    </row>
    <row r="501" spans="1:16" s="62" customFormat="1" x14ac:dyDescent="0.2">
      <c r="A501" s="133">
        <v>1</v>
      </c>
      <c r="B501" s="133"/>
      <c r="C501" s="133"/>
      <c r="D501" s="133"/>
      <c r="E501" s="133" t="s">
        <v>135</v>
      </c>
      <c r="F501" s="133" t="s">
        <v>135</v>
      </c>
      <c r="G501" s="133" t="s">
        <v>135</v>
      </c>
      <c r="H501" s="134" t="s">
        <v>409</v>
      </c>
      <c r="I501" s="134" t="s">
        <v>419</v>
      </c>
      <c r="J501" s="135" t="s">
        <v>420</v>
      </c>
      <c r="K501" s="136">
        <f>SUM(K502)</f>
        <v>30000</v>
      </c>
      <c r="L501" s="136">
        <f t="shared" ref="L501:M501" si="214">SUM(L502)</f>
        <v>30000</v>
      </c>
      <c r="M501" s="136">
        <f t="shared" si="214"/>
        <v>30000</v>
      </c>
      <c r="N501" s="137">
        <f>AVERAGE(L501/K501)*100</f>
        <v>100</v>
      </c>
      <c r="O501" s="138">
        <f>AVERAGE(M501/L501)*100</f>
        <v>100</v>
      </c>
      <c r="P501" s="130"/>
    </row>
    <row r="502" spans="1:16" s="62" customFormat="1" x14ac:dyDescent="0.2">
      <c r="A502" s="139"/>
      <c r="B502" s="139"/>
      <c r="C502" s="139"/>
      <c r="D502" s="139"/>
      <c r="E502" s="139" t="s">
        <v>141</v>
      </c>
      <c r="F502" s="139" t="s">
        <v>141</v>
      </c>
      <c r="G502" s="139" t="s">
        <v>141</v>
      </c>
      <c r="H502" s="140"/>
      <c r="I502" s="141">
        <v>32</v>
      </c>
      <c r="J502" s="145" t="s">
        <v>72</v>
      </c>
      <c r="K502" s="142">
        <f>SUM(K503)</f>
        <v>30000</v>
      </c>
      <c r="L502" s="215">
        <v>30000</v>
      </c>
      <c r="M502" s="215">
        <v>30000</v>
      </c>
      <c r="N502" s="143">
        <f>AVERAGE(L502/K502)*100</f>
        <v>100</v>
      </c>
      <c r="O502" s="144">
        <f>AVERAGE(M502/L502)*100</f>
        <v>100</v>
      </c>
      <c r="P502" s="130"/>
    </row>
    <row r="503" spans="1:16" s="62" customFormat="1" x14ac:dyDescent="0.2">
      <c r="A503" s="139">
        <v>1</v>
      </c>
      <c r="B503" s="139"/>
      <c r="C503" s="139"/>
      <c r="D503" s="139"/>
      <c r="E503" s="139" t="s">
        <v>141</v>
      </c>
      <c r="F503" s="139" t="s">
        <v>141</v>
      </c>
      <c r="G503" s="139" t="s">
        <v>141</v>
      </c>
      <c r="H503" s="140"/>
      <c r="I503" s="141">
        <v>329</v>
      </c>
      <c r="J503" s="145" t="s">
        <v>77</v>
      </c>
      <c r="K503" s="215">
        <v>30000</v>
      </c>
      <c r="L503" s="142"/>
      <c r="M503" s="142"/>
      <c r="N503" s="159"/>
      <c r="O503" s="147"/>
      <c r="P503" s="130"/>
    </row>
    <row r="504" spans="1:16" s="62" customFormat="1" x14ac:dyDescent="0.2">
      <c r="A504" s="133">
        <v>1</v>
      </c>
      <c r="B504" s="133"/>
      <c r="C504" s="133"/>
      <c r="D504" s="133"/>
      <c r="E504" s="133" t="s">
        <v>135</v>
      </c>
      <c r="F504" s="133" t="s">
        <v>135</v>
      </c>
      <c r="G504" s="133" t="s">
        <v>135</v>
      </c>
      <c r="H504" s="134" t="s">
        <v>409</v>
      </c>
      <c r="I504" s="134" t="s">
        <v>546</v>
      </c>
      <c r="J504" s="135" t="s">
        <v>547</v>
      </c>
      <c r="K504" s="136">
        <f>SUM(K505)</f>
        <v>200000</v>
      </c>
      <c r="L504" s="136">
        <f t="shared" ref="L504:M504" si="215">SUM(L505)</f>
        <v>200000</v>
      </c>
      <c r="M504" s="136">
        <f t="shared" si="215"/>
        <v>200000</v>
      </c>
      <c r="N504" s="137">
        <f>AVERAGE(L504/K504)*100</f>
        <v>100</v>
      </c>
      <c r="O504" s="138">
        <f>AVERAGE(M504/L504)*100</f>
        <v>100</v>
      </c>
      <c r="P504" s="130"/>
    </row>
    <row r="505" spans="1:16" s="62" customFormat="1" x14ac:dyDescent="0.2">
      <c r="A505" s="139"/>
      <c r="B505" s="139"/>
      <c r="C505" s="139"/>
      <c r="D505" s="139"/>
      <c r="E505" s="139" t="s">
        <v>141</v>
      </c>
      <c r="F505" s="139" t="s">
        <v>141</v>
      </c>
      <c r="G505" s="139" t="s">
        <v>141</v>
      </c>
      <c r="H505" s="140"/>
      <c r="I505" s="141">
        <v>37</v>
      </c>
      <c r="J505" s="145" t="s">
        <v>86</v>
      </c>
      <c r="K505" s="215">
        <f>SUM(K506)</f>
        <v>200000</v>
      </c>
      <c r="L505" s="215">
        <v>200000</v>
      </c>
      <c r="M505" s="215">
        <v>200000</v>
      </c>
      <c r="N505" s="143">
        <f>AVERAGE(L505/K505)*100</f>
        <v>100</v>
      </c>
      <c r="O505" s="144">
        <f>AVERAGE(M505/L505)*100</f>
        <v>100</v>
      </c>
      <c r="P505" s="130"/>
    </row>
    <row r="506" spans="1:16" s="62" customFormat="1" x14ac:dyDescent="0.2">
      <c r="A506" s="139">
        <v>1</v>
      </c>
      <c r="B506" s="139"/>
      <c r="C506" s="139"/>
      <c r="D506" s="139"/>
      <c r="E506" s="139" t="s">
        <v>141</v>
      </c>
      <c r="F506" s="139" t="s">
        <v>141</v>
      </c>
      <c r="G506" s="139" t="s">
        <v>141</v>
      </c>
      <c r="H506" s="140"/>
      <c r="I506" s="141">
        <v>372</v>
      </c>
      <c r="J506" s="145" t="s">
        <v>87</v>
      </c>
      <c r="K506" s="215">
        <v>200000</v>
      </c>
      <c r="L506" s="215"/>
      <c r="M506" s="215"/>
      <c r="N506" s="159"/>
      <c r="O506" s="147"/>
      <c r="P506" s="130"/>
    </row>
    <row r="507" spans="1:16" s="62" customFormat="1" x14ac:dyDescent="0.2">
      <c r="A507" s="193">
        <v>1</v>
      </c>
      <c r="B507" s="193"/>
      <c r="C507" s="193"/>
      <c r="D507" s="193"/>
      <c r="E507" s="193" t="s">
        <v>135</v>
      </c>
      <c r="F507" s="193" t="s">
        <v>135</v>
      </c>
      <c r="G507" s="193" t="s">
        <v>135</v>
      </c>
      <c r="H507" s="194"/>
      <c r="I507" s="194" t="s">
        <v>421</v>
      </c>
      <c r="J507" s="196" t="s">
        <v>422</v>
      </c>
      <c r="K507" s="197">
        <f t="shared" ref="K507:M508" si="216">SUM(K508)</f>
        <v>210000</v>
      </c>
      <c r="L507" s="197">
        <f t="shared" si="216"/>
        <v>210000</v>
      </c>
      <c r="M507" s="197">
        <f t="shared" si="216"/>
        <v>210000</v>
      </c>
      <c r="N507" s="191">
        <f t="shared" ref="N507:O509" si="217">AVERAGE(L507/K507)*100</f>
        <v>100</v>
      </c>
      <c r="O507" s="192">
        <f t="shared" si="217"/>
        <v>100</v>
      </c>
      <c r="P507" s="130"/>
    </row>
    <row r="508" spans="1:16" s="62" customFormat="1" x14ac:dyDescent="0.2">
      <c r="A508" s="133">
        <v>1</v>
      </c>
      <c r="B508" s="133"/>
      <c r="C508" s="133"/>
      <c r="D508" s="133"/>
      <c r="E508" s="133" t="s">
        <v>135</v>
      </c>
      <c r="F508" s="133" t="s">
        <v>135</v>
      </c>
      <c r="G508" s="133" t="s">
        <v>135</v>
      </c>
      <c r="H508" s="134" t="s">
        <v>423</v>
      </c>
      <c r="I508" s="134" t="s">
        <v>424</v>
      </c>
      <c r="J508" s="135" t="s">
        <v>425</v>
      </c>
      <c r="K508" s="136">
        <f t="shared" si="216"/>
        <v>210000</v>
      </c>
      <c r="L508" s="136">
        <f t="shared" si="216"/>
        <v>210000</v>
      </c>
      <c r="M508" s="136">
        <f t="shared" si="216"/>
        <v>210000</v>
      </c>
      <c r="N508" s="137">
        <f t="shared" si="217"/>
        <v>100</v>
      </c>
      <c r="O508" s="138">
        <f t="shared" si="217"/>
        <v>100</v>
      </c>
      <c r="P508" s="130"/>
    </row>
    <row r="509" spans="1:16" s="62" customFormat="1" x14ac:dyDescent="0.2">
      <c r="A509" s="139"/>
      <c r="B509" s="139"/>
      <c r="C509" s="139"/>
      <c r="D509" s="139"/>
      <c r="E509" s="139" t="s">
        <v>141</v>
      </c>
      <c r="F509" s="139" t="s">
        <v>141</v>
      </c>
      <c r="G509" s="139" t="s">
        <v>141</v>
      </c>
      <c r="H509" s="140"/>
      <c r="I509" s="141">
        <v>37</v>
      </c>
      <c r="J509" s="145" t="s">
        <v>86</v>
      </c>
      <c r="K509" s="215">
        <f>SUM(K510)</f>
        <v>210000</v>
      </c>
      <c r="L509" s="215">
        <v>210000</v>
      </c>
      <c r="M509" s="215">
        <v>210000</v>
      </c>
      <c r="N509" s="143">
        <f t="shared" si="217"/>
        <v>100</v>
      </c>
      <c r="O509" s="144">
        <f t="shared" si="217"/>
        <v>100</v>
      </c>
      <c r="P509" s="130"/>
    </row>
    <row r="510" spans="1:16" s="62" customFormat="1" x14ac:dyDescent="0.2">
      <c r="A510" s="139">
        <v>1</v>
      </c>
      <c r="B510" s="139"/>
      <c r="C510" s="139"/>
      <c r="D510" s="139"/>
      <c r="E510" s="139" t="s">
        <v>141</v>
      </c>
      <c r="F510" s="139" t="s">
        <v>141</v>
      </c>
      <c r="G510" s="139" t="s">
        <v>141</v>
      </c>
      <c r="H510" s="140"/>
      <c r="I510" s="141">
        <v>372</v>
      </c>
      <c r="J510" s="145" t="s">
        <v>87</v>
      </c>
      <c r="K510" s="215">
        <v>210000</v>
      </c>
      <c r="L510" s="215"/>
      <c r="M510" s="215"/>
      <c r="N510" s="159"/>
      <c r="O510" s="147"/>
      <c r="P510" s="130"/>
    </row>
    <row r="511" spans="1:16" s="62" customFormat="1" x14ac:dyDescent="0.2">
      <c r="A511" s="149"/>
      <c r="B511" s="149"/>
      <c r="C511" s="149"/>
      <c r="D511" s="149"/>
      <c r="E511" s="149"/>
      <c r="F511" s="149"/>
      <c r="G511" s="149"/>
      <c r="H511" s="150"/>
      <c r="I511" s="198" t="s">
        <v>426</v>
      </c>
      <c r="J511" s="151"/>
      <c r="K511" s="151">
        <f>SUM(K513)</f>
        <v>20000</v>
      </c>
      <c r="L511" s="151">
        <f t="shared" ref="L511:M511" si="218">SUM(L513)</f>
        <v>20000</v>
      </c>
      <c r="M511" s="151">
        <f t="shared" si="218"/>
        <v>20000</v>
      </c>
      <c r="N511" s="199">
        <f t="shared" ref="N511:O515" si="219">AVERAGE(L511/K511)*100</f>
        <v>100</v>
      </c>
      <c r="O511" s="200">
        <f t="shared" si="219"/>
        <v>100</v>
      </c>
      <c r="P511" s="130"/>
    </row>
    <row r="512" spans="1:16" s="62" customFormat="1" x14ac:dyDescent="0.2">
      <c r="A512" s="149"/>
      <c r="B512" s="149"/>
      <c r="C512" s="149"/>
      <c r="D512" s="149"/>
      <c r="E512" s="149"/>
      <c r="F512" s="149"/>
      <c r="G512" s="149"/>
      <c r="H512" s="150" t="s">
        <v>427</v>
      </c>
      <c r="I512" s="198" t="s">
        <v>428</v>
      </c>
      <c r="J512" s="151"/>
      <c r="K512" s="151">
        <f>SUM(K514)</f>
        <v>20000</v>
      </c>
      <c r="L512" s="151">
        <f t="shared" ref="L512:M512" si="220">SUM(L514)</f>
        <v>20000</v>
      </c>
      <c r="M512" s="151">
        <f t="shared" si="220"/>
        <v>20000</v>
      </c>
      <c r="N512" s="199">
        <f t="shared" si="219"/>
        <v>100</v>
      </c>
      <c r="O512" s="200">
        <f t="shared" si="219"/>
        <v>100</v>
      </c>
      <c r="P512" s="130"/>
    </row>
    <row r="513" spans="1:17" s="62" customFormat="1" x14ac:dyDescent="0.2">
      <c r="A513" s="193">
        <v>1</v>
      </c>
      <c r="B513" s="193"/>
      <c r="C513" s="193"/>
      <c r="D513" s="193"/>
      <c r="E513" s="193" t="s">
        <v>135</v>
      </c>
      <c r="F513" s="193" t="s">
        <v>135</v>
      </c>
      <c r="G513" s="193" t="s">
        <v>135</v>
      </c>
      <c r="H513" s="194"/>
      <c r="I513" s="194" t="s">
        <v>429</v>
      </c>
      <c r="J513" s="196" t="s">
        <v>430</v>
      </c>
      <c r="K513" s="197">
        <f>SUM(K514)</f>
        <v>20000</v>
      </c>
      <c r="L513" s="197">
        <f t="shared" ref="L513:M513" si="221">SUM(L514)</f>
        <v>20000</v>
      </c>
      <c r="M513" s="197">
        <f t="shared" si="221"/>
        <v>20000</v>
      </c>
      <c r="N513" s="191">
        <f t="shared" si="219"/>
        <v>100</v>
      </c>
      <c r="O513" s="192">
        <f t="shared" si="219"/>
        <v>100</v>
      </c>
      <c r="P513" s="130"/>
    </row>
    <row r="514" spans="1:17" s="62" customFormat="1" x14ac:dyDescent="0.2">
      <c r="A514" s="133">
        <v>1</v>
      </c>
      <c r="B514" s="133"/>
      <c r="C514" s="133"/>
      <c r="D514" s="133"/>
      <c r="E514" s="133" t="s">
        <v>135</v>
      </c>
      <c r="F514" s="133" t="s">
        <v>135</v>
      </c>
      <c r="G514" s="133" t="s">
        <v>135</v>
      </c>
      <c r="H514" s="134" t="s">
        <v>431</v>
      </c>
      <c r="I514" s="134" t="s">
        <v>432</v>
      </c>
      <c r="J514" s="135" t="s">
        <v>433</v>
      </c>
      <c r="K514" s="136">
        <f>SUM(K515)</f>
        <v>20000</v>
      </c>
      <c r="L514" s="136">
        <f t="shared" ref="L514:M514" si="222">SUM(L515)</f>
        <v>20000</v>
      </c>
      <c r="M514" s="136">
        <f t="shared" si="222"/>
        <v>20000</v>
      </c>
      <c r="N514" s="137">
        <f t="shared" si="219"/>
        <v>100</v>
      </c>
      <c r="O514" s="138">
        <f t="shared" si="219"/>
        <v>100</v>
      </c>
      <c r="P514" s="130"/>
    </row>
    <row r="515" spans="1:17" s="62" customFormat="1" x14ac:dyDescent="0.2">
      <c r="A515" s="139"/>
      <c r="B515" s="139"/>
      <c r="C515" s="139"/>
      <c r="D515" s="139"/>
      <c r="E515" s="139" t="s">
        <v>141</v>
      </c>
      <c r="F515" s="139" t="s">
        <v>141</v>
      </c>
      <c r="G515" s="139" t="s">
        <v>141</v>
      </c>
      <c r="H515" s="140"/>
      <c r="I515" s="141">
        <v>32</v>
      </c>
      <c r="J515" s="145" t="s">
        <v>72</v>
      </c>
      <c r="K515" s="215">
        <f>SUM(K516)</f>
        <v>20000</v>
      </c>
      <c r="L515" s="215">
        <v>20000</v>
      </c>
      <c r="M515" s="215">
        <v>20000</v>
      </c>
      <c r="N515" s="143">
        <f t="shared" si="219"/>
        <v>100</v>
      </c>
      <c r="O515" s="144">
        <f t="shared" si="219"/>
        <v>100</v>
      </c>
      <c r="P515" s="130"/>
    </row>
    <row r="516" spans="1:17" s="62" customFormat="1" x14ac:dyDescent="0.2">
      <c r="A516" s="139">
        <v>1</v>
      </c>
      <c r="B516" s="139"/>
      <c r="C516" s="139"/>
      <c r="D516" s="139"/>
      <c r="E516" s="139" t="s">
        <v>141</v>
      </c>
      <c r="F516" s="139" t="s">
        <v>141</v>
      </c>
      <c r="G516" s="139" t="s">
        <v>141</v>
      </c>
      <c r="H516" s="140"/>
      <c r="I516" s="141">
        <v>329</v>
      </c>
      <c r="J516" s="145" t="s">
        <v>77</v>
      </c>
      <c r="K516" s="215">
        <v>20000</v>
      </c>
      <c r="L516" s="215"/>
      <c r="M516" s="215"/>
      <c r="N516" s="159"/>
      <c r="O516" s="147"/>
      <c r="P516" s="130"/>
    </row>
    <row r="517" spans="1:17" s="62" customFormat="1" x14ac:dyDescent="0.2">
      <c r="A517" s="149"/>
      <c r="B517" s="149"/>
      <c r="C517" s="149"/>
      <c r="D517" s="149"/>
      <c r="E517" s="149"/>
      <c r="F517" s="149"/>
      <c r="G517" s="149"/>
      <c r="H517" s="150"/>
      <c r="I517" s="198" t="s">
        <v>434</v>
      </c>
      <c r="J517" s="151"/>
      <c r="K517" s="151">
        <f>SUM(K520+K524)</f>
        <v>1785000</v>
      </c>
      <c r="L517" s="151">
        <f t="shared" ref="L517:M517" si="223">SUM(L520+L524)</f>
        <v>1635000</v>
      </c>
      <c r="M517" s="151">
        <f t="shared" si="223"/>
        <v>1635000</v>
      </c>
      <c r="N517" s="199">
        <f t="shared" ref="N517:O522" si="224">AVERAGE(L517/K517)*100</f>
        <v>91.596638655462186</v>
      </c>
      <c r="O517" s="200">
        <f t="shared" si="224"/>
        <v>100</v>
      </c>
      <c r="P517" s="130"/>
    </row>
    <row r="518" spans="1:17" s="62" customFormat="1" x14ac:dyDescent="0.2">
      <c r="A518" s="149"/>
      <c r="B518" s="149"/>
      <c r="C518" s="149"/>
      <c r="D518" s="149"/>
      <c r="E518" s="149"/>
      <c r="F518" s="149"/>
      <c r="G518" s="149"/>
      <c r="H518" s="150" t="s">
        <v>435</v>
      </c>
      <c r="I518" s="198" t="s">
        <v>436</v>
      </c>
      <c r="J518" s="151"/>
      <c r="K518" s="151">
        <f>SUM(K521+K525+K529+K535)</f>
        <v>1735000</v>
      </c>
      <c r="L518" s="151">
        <f t="shared" ref="L518:M518" si="225">SUM(L521+L525+L529+L535)</f>
        <v>1585000</v>
      </c>
      <c r="M518" s="151">
        <f t="shared" si="225"/>
        <v>1585000</v>
      </c>
      <c r="N518" s="199">
        <f t="shared" si="224"/>
        <v>91.354466858789635</v>
      </c>
      <c r="O518" s="200">
        <f t="shared" si="224"/>
        <v>100</v>
      </c>
      <c r="P518" s="130"/>
    </row>
    <row r="519" spans="1:17" s="62" customFormat="1" x14ac:dyDescent="0.2">
      <c r="A519" s="149"/>
      <c r="B519" s="149"/>
      <c r="C519" s="149"/>
      <c r="D519" s="149"/>
      <c r="E519" s="149"/>
      <c r="F519" s="149"/>
      <c r="G519" s="149"/>
      <c r="H519" s="150" t="s">
        <v>182</v>
      </c>
      <c r="I519" s="198" t="s">
        <v>183</v>
      </c>
      <c r="J519" s="151"/>
      <c r="K519" s="151">
        <f>SUM(K532)</f>
        <v>50000</v>
      </c>
      <c r="L519" s="151">
        <f t="shared" ref="L519:M519" si="226">SUM(L532)</f>
        <v>50000</v>
      </c>
      <c r="M519" s="151">
        <f t="shared" si="226"/>
        <v>50000</v>
      </c>
      <c r="N519" s="199">
        <f t="shared" ref="N519" si="227">AVERAGE(L519/K519)*100</f>
        <v>100</v>
      </c>
      <c r="O519" s="200">
        <f t="shared" ref="O519:O522" si="228">AVERAGE(M519/L519)*100</f>
        <v>100</v>
      </c>
      <c r="P519" s="130"/>
    </row>
    <row r="520" spans="1:17" s="62" customFormat="1" x14ac:dyDescent="0.2">
      <c r="A520" s="193">
        <v>1</v>
      </c>
      <c r="B520" s="193"/>
      <c r="C520" s="193"/>
      <c r="D520" s="193"/>
      <c r="E520" s="193" t="s">
        <v>135</v>
      </c>
      <c r="F520" s="193" t="s">
        <v>135</v>
      </c>
      <c r="G520" s="193" t="s">
        <v>135</v>
      </c>
      <c r="H520" s="194"/>
      <c r="I520" s="194" t="s">
        <v>437</v>
      </c>
      <c r="J520" s="196" t="s">
        <v>438</v>
      </c>
      <c r="K520" s="197">
        <f>SUM(K521)</f>
        <v>1600000</v>
      </c>
      <c r="L520" s="197">
        <f t="shared" ref="L520:M521" si="229">SUM(L521)</f>
        <v>1500000</v>
      </c>
      <c r="M520" s="197">
        <f t="shared" si="229"/>
        <v>1500000</v>
      </c>
      <c r="N520" s="191">
        <f t="shared" si="224"/>
        <v>93.75</v>
      </c>
      <c r="O520" s="192">
        <f t="shared" si="228"/>
        <v>100</v>
      </c>
      <c r="P520" s="130"/>
    </row>
    <row r="521" spans="1:17" s="62" customFormat="1" x14ac:dyDescent="0.2">
      <c r="A521" s="133">
        <v>1</v>
      </c>
      <c r="B521" s="133"/>
      <c r="C521" s="133"/>
      <c r="D521" s="133"/>
      <c r="E521" s="133" t="s">
        <v>135</v>
      </c>
      <c r="F521" s="133" t="s">
        <v>135</v>
      </c>
      <c r="G521" s="133" t="s">
        <v>135</v>
      </c>
      <c r="H521" s="134" t="s">
        <v>439</v>
      </c>
      <c r="I521" s="134" t="s">
        <v>440</v>
      </c>
      <c r="J521" s="135" t="s">
        <v>441</v>
      </c>
      <c r="K521" s="136">
        <f>SUM(K522)</f>
        <v>1600000</v>
      </c>
      <c r="L521" s="136">
        <f t="shared" si="229"/>
        <v>1500000</v>
      </c>
      <c r="M521" s="136">
        <f t="shared" si="229"/>
        <v>1500000</v>
      </c>
      <c r="N521" s="137">
        <f t="shared" si="224"/>
        <v>93.75</v>
      </c>
      <c r="O521" s="138">
        <f t="shared" si="228"/>
        <v>100</v>
      </c>
      <c r="P521" s="130"/>
    </row>
    <row r="522" spans="1:17" s="62" customFormat="1" x14ac:dyDescent="0.2">
      <c r="A522" s="139"/>
      <c r="B522" s="139"/>
      <c r="C522" s="139"/>
      <c r="D522" s="139"/>
      <c r="E522" s="139"/>
      <c r="F522" s="139"/>
      <c r="G522" s="139"/>
      <c r="H522" s="140"/>
      <c r="I522" s="141">
        <v>38</v>
      </c>
      <c r="J522" s="145" t="s">
        <v>148</v>
      </c>
      <c r="K522" s="215">
        <f>SUM(K523:K523)</f>
        <v>1600000</v>
      </c>
      <c r="L522" s="215">
        <v>1500000</v>
      </c>
      <c r="M522" s="215">
        <v>1500000</v>
      </c>
      <c r="N522" s="143">
        <f t="shared" si="224"/>
        <v>93.75</v>
      </c>
      <c r="O522" s="144">
        <f t="shared" si="228"/>
        <v>100</v>
      </c>
      <c r="P522" s="130"/>
    </row>
    <row r="523" spans="1:17" s="62" customFormat="1" x14ac:dyDescent="0.2">
      <c r="A523" s="139">
        <v>1</v>
      </c>
      <c r="B523" s="139"/>
      <c r="C523" s="139"/>
      <c r="D523" s="139"/>
      <c r="E523" s="139" t="s">
        <v>141</v>
      </c>
      <c r="F523" s="139" t="s">
        <v>141</v>
      </c>
      <c r="G523" s="139" t="s">
        <v>141</v>
      </c>
      <c r="H523" s="140"/>
      <c r="I523" s="141">
        <v>381</v>
      </c>
      <c r="J523" s="145" t="s">
        <v>89</v>
      </c>
      <c r="K523" s="215">
        <v>1600000</v>
      </c>
      <c r="L523" s="215"/>
      <c r="M523" s="215"/>
      <c r="N523" s="159"/>
      <c r="O523" s="147"/>
      <c r="P523" s="130"/>
    </row>
    <row r="524" spans="1:17" s="62" customFormat="1" x14ac:dyDescent="0.2">
      <c r="A524" s="193">
        <v>1</v>
      </c>
      <c r="B524" s="193"/>
      <c r="C524" s="193"/>
      <c r="D524" s="193"/>
      <c r="E524" s="193" t="s">
        <v>135</v>
      </c>
      <c r="F524" s="193" t="s">
        <v>135</v>
      </c>
      <c r="G524" s="193" t="s">
        <v>135</v>
      </c>
      <c r="H524" s="194"/>
      <c r="I524" s="194" t="s">
        <v>442</v>
      </c>
      <c r="J524" s="196" t="s">
        <v>443</v>
      </c>
      <c r="K524" s="197">
        <f>SUM(K525+K529+K532+K535)</f>
        <v>185000</v>
      </c>
      <c r="L524" s="197">
        <f t="shared" ref="L524:M524" si="230">SUM(L525+L529+L532+L535)</f>
        <v>135000</v>
      </c>
      <c r="M524" s="197">
        <f t="shared" si="230"/>
        <v>135000</v>
      </c>
      <c r="N524" s="191">
        <f t="shared" ref="N524:O526" si="231">AVERAGE(L524/K524)*100</f>
        <v>72.972972972972968</v>
      </c>
      <c r="O524" s="192">
        <f t="shared" si="231"/>
        <v>100</v>
      </c>
      <c r="P524" s="130"/>
    </row>
    <row r="525" spans="1:17" s="62" customFormat="1" x14ac:dyDescent="0.2">
      <c r="A525" s="133">
        <v>1</v>
      </c>
      <c r="B525" s="133"/>
      <c r="C525" s="133"/>
      <c r="D525" s="133"/>
      <c r="E525" s="133" t="s">
        <v>135</v>
      </c>
      <c r="F525" s="133" t="s">
        <v>135</v>
      </c>
      <c r="G525" s="133" t="s">
        <v>135</v>
      </c>
      <c r="H525" s="134" t="s">
        <v>439</v>
      </c>
      <c r="I525" s="134" t="s">
        <v>444</v>
      </c>
      <c r="J525" s="135" t="s">
        <v>445</v>
      </c>
      <c r="K525" s="136">
        <f>SUM(K526)</f>
        <v>70000</v>
      </c>
      <c r="L525" s="136">
        <f t="shared" ref="L525:M525" si="232">SUM(L526)</f>
        <v>20000</v>
      </c>
      <c r="M525" s="136">
        <f t="shared" si="232"/>
        <v>20000</v>
      </c>
      <c r="N525" s="137">
        <f t="shared" si="231"/>
        <v>28.571428571428569</v>
      </c>
      <c r="O525" s="138">
        <f t="shared" si="231"/>
        <v>100</v>
      </c>
      <c r="P525" s="130"/>
    </row>
    <row r="526" spans="1:17" s="62" customFormat="1" x14ac:dyDescent="0.2">
      <c r="A526" s="153"/>
      <c r="B526" s="153"/>
      <c r="C526" s="153"/>
      <c r="D526" s="153"/>
      <c r="E526" s="153"/>
      <c r="F526" s="153"/>
      <c r="G526" s="153"/>
      <c r="H526" s="140"/>
      <c r="I526" s="141">
        <v>32</v>
      </c>
      <c r="J526" s="145" t="s">
        <v>72</v>
      </c>
      <c r="K526" s="215">
        <f>SUM(K527:K528)</f>
        <v>70000</v>
      </c>
      <c r="L526" s="215">
        <v>20000</v>
      </c>
      <c r="M526" s="215">
        <v>20000</v>
      </c>
      <c r="N526" s="143">
        <f t="shared" si="231"/>
        <v>28.571428571428569</v>
      </c>
      <c r="O526" s="144">
        <f t="shared" si="231"/>
        <v>100</v>
      </c>
      <c r="P526" s="130"/>
      <c r="Q526" s="223"/>
    </row>
    <row r="527" spans="1:17" s="62" customFormat="1" x14ac:dyDescent="0.2">
      <c r="A527" s="153">
        <v>1</v>
      </c>
      <c r="B527" s="153"/>
      <c r="C527" s="153"/>
      <c r="D527" s="153"/>
      <c r="E527" s="153"/>
      <c r="F527" s="153"/>
      <c r="G527" s="153"/>
      <c r="H527" s="140"/>
      <c r="I527" s="141">
        <v>323</v>
      </c>
      <c r="J527" s="145" t="s">
        <v>75</v>
      </c>
      <c r="K527" s="215">
        <v>20000</v>
      </c>
      <c r="L527" s="215"/>
      <c r="M527" s="215"/>
      <c r="N527" s="159"/>
      <c r="O527" s="147"/>
      <c r="P527" s="130"/>
      <c r="Q527" s="223"/>
    </row>
    <row r="528" spans="1:17" s="62" customFormat="1" x14ac:dyDescent="0.2">
      <c r="A528" s="153">
        <v>1</v>
      </c>
      <c r="B528" s="153"/>
      <c r="C528" s="153"/>
      <c r="D528" s="153"/>
      <c r="E528" s="153"/>
      <c r="F528" s="153"/>
      <c r="G528" s="153"/>
      <c r="H528" s="140"/>
      <c r="I528" s="141">
        <v>329</v>
      </c>
      <c r="J528" s="145" t="s">
        <v>77</v>
      </c>
      <c r="K528" s="215">
        <v>50000</v>
      </c>
      <c r="L528" s="215"/>
      <c r="M528" s="215"/>
      <c r="N528" s="159"/>
      <c r="O528" s="147"/>
      <c r="P528" s="130"/>
      <c r="Q528" s="223"/>
    </row>
    <row r="529" spans="1:17" s="62" customFormat="1" ht="12.75" customHeight="1" x14ac:dyDescent="0.2">
      <c r="A529" s="133">
        <v>1</v>
      </c>
      <c r="B529" s="133"/>
      <c r="C529" s="133"/>
      <c r="D529" s="133"/>
      <c r="E529" s="133" t="s">
        <v>135</v>
      </c>
      <c r="F529" s="133" t="s">
        <v>135</v>
      </c>
      <c r="G529" s="133" t="s">
        <v>135</v>
      </c>
      <c r="H529" s="134" t="s">
        <v>439</v>
      </c>
      <c r="I529" s="134" t="s">
        <v>446</v>
      </c>
      <c r="J529" s="135" t="s">
        <v>447</v>
      </c>
      <c r="K529" s="136">
        <f>SUM(K530)</f>
        <v>15000</v>
      </c>
      <c r="L529" s="136">
        <f t="shared" ref="L529:M529" si="233">SUM(L530)</f>
        <v>15000</v>
      </c>
      <c r="M529" s="136">
        <f t="shared" si="233"/>
        <v>15000</v>
      </c>
      <c r="N529" s="137">
        <f>AVERAGE(L529/K529)*100</f>
        <v>100</v>
      </c>
      <c r="O529" s="138">
        <f>AVERAGE(M529/L529)*100</f>
        <v>100</v>
      </c>
      <c r="P529" s="130"/>
      <c r="Q529" s="223"/>
    </row>
    <row r="530" spans="1:17" s="62" customFormat="1" x14ac:dyDescent="0.2">
      <c r="A530" s="139"/>
      <c r="B530" s="139"/>
      <c r="C530" s="139"/>
      <c r="D530" s="139"/>
      <c r="E530" s="139" t="s">
        <v>141</v>
      </c>
      <c r="F530" s="139" t="s">
        <v>141</v>
      </c>
      <c r="G530" s="139" t="s">
        <v>141</v>
      </c>
      <c r="H530" s="140"/>
      <c r="I530" s="141">
        <v>38</v>
      </c>
      <c r="J530" s="145" t="s">
        <v>148</v>
      </c>
      <c r="K530" s="215">
        <f>SUM(K531)</f>
        <v>15000</v>
      </c>
      <c r="L530" s="215">
        <v>15000</v>
      </c>
      <c r="M530" s="215">
        <v>15000</v>
      </c>
      <c r="N530" s="143">
        <f>AVERAGE(L530/K530)*100</f>
        <v>100</v>
      </c>
      <c r="O530" s="144">
        <f>AVERAGE(M530/L530)*100</f>
        <v>100</v>
      </c>
      <c r="P530" s="130"/>
      <c r="Q530" s="223"/>
    </row>
    <row r="531" spans="1:17" s="62" customFormat="1" x14ac:dyDescent="0.2">
      <c r="A531" s="139">
        <v>1</v>
      </c>
      <c r="B531" s="139"/>
      <c r="C531" s="139"/>
      <c r="D531" s="139"/>
      <c r="E531" s="139" t="s">
        <v>141</v>
      </c>
      <c r="F531" s="139" t="s">
        <v>141</v>
      </c>
      <c r="G531" s="139" t="s">
        <v>141</v>
      </c>
      <c r="H531" s="140"/>
      <c r="I531" s="141">
        <v>381</v>
      </c>
      <c r="J531" s="145" t="s">
        <v>89</v>
      </c>
      <c r="K531" s="215">
        <v>15000</v>
      </c>
      <c r="L531" s="215"/>
      <c r="M531" s="215"/>
      <c r="N531" s="159"/>
      <c r="O531" s="147"/>
      <c r="P531" s="130"/>
      <c r="Q531" s="223"/>
    </row>
    <row r="532" spans="1:17" s="62" customFormat="1" x14ac:dyDescent="0.2">
      <c r="A532" s="133">
        <v>1</v>
      </c>
      <c r="B532" s="133"/>
      <c r="C532" s="133"/>
      <c r="D532" s="133"/>
      <c r="E532" s="133" t="s">
        <v>135</v>
      </c>
      <c r="F532" s="133" t="s">
        <v>135</v>
      </c>
      <c r="G532" s="133" t="s">
        <v>135</v>
      </c>
      <c r="H532" s="134" t="s">
        <v>529</v>
      </c>
      <c r="I532" s="134" t="s">
        <v>530</v>
      </c>
      <c r="J532" s="135" t="s">
        <v>531</v>
      </c>
      <c r="K532" s="136">
        <f>SUM(K533)</f>
        <v>50000</v>
      </c>
      <c r="L532" s="136">
        <f t="shared" ref="L532:M532" si="234">SUM(L533)</f>
        <v>50000</v>
      </c>
      <c r="M532" s="136">
        <f t="shared" si="234"/>
        <v>50000</v>
      </c>
      <c r="N532" s="137">
        <f>AVERAGE(L532/K532)*100</f>
        <v>100</v>
      </c>
      <c r="O532" s="138">
        <f>AVERAGE(M532/L532)*100</f>
        <v>100</v>
      </c>
      <c r="P532" s="130"/>
    </row>
    <row r="533" spans="1:17" s="62" customFormat="1" x14ac:dyDescent="0.2">
      <c r="A533" s="139"/>
      <c r="B533" s="139"/>
      <c r="C533" s="139"/>
      <c r="D533" s="139"/>
      <c r="E533" s="139"/>
      <c r="F533" s="139"/>
      <c r="G533" s="139"/>
      <c r="H533" s="140"/>
      <c r="I533" s="141">
        <v>38</v>
      </c>
      <c r="J533" s="145" t="s">
        <v>148</v>
      </c>
      <c r="K533" s="215">
        <f>SUM(K534)</f>
        <v>50000</v>
      </c>
      <c r="L533" s="215">
        <v>50000</v>
      </c>
      <c r="M533" s="215">
        <v>50000</v>
      </c>
      <c r="N533" s="143">
        <f>AVERAGE(L533/K533)*100</f>
        <v>100</v>
      </c>
      <c r="O533" s="144">
        <f>AVERAGE(M533/L533)*100</f>
        <v>100</v>
      </c>
      <c r="P533" s="130"/>
    </row>
    <row r="534" spans="1:17" s="62" customFormat="1" x14ac:dyDescent="0.2">
      <c r="A534" s="139">
        <v>1</v>
      </c>
      <c r="B534" s="139"/>
      <c r="C534" s="139"/>
      <c r="D534" s="139"/>
      <c r="E534" s="139"/>
      <c r="F534" s="139"/>
      <c r="G534" s="139"/>
      <c r="H534" s="140"/>
      <c r="I534" s="141">
        <v>383</v>
      </c>
      <c r="J534" s="145" t="s">
        <v>91</v>
      </c>
      <c r="K534" s="215">
        <v>50000</v>
      </c>
      <c r="L534" s="215"/>
      <c r="M534" s="215"/>
      <c r="N534" s="159"/>
      <c r="O534" s="147"/>
      <c r="P534" s="130"/>
    </row>
    <row r="535" spans="1:17" s="62" customFormat="1" x14ac:dyDescent="0.2">
      <c r="A535" s="133">
        <v>1</v>
      </c>
      <c r="B535" s="133"/>
      <c r="C535" s="133"/>
      <c r="D535" s="133"/>
      <c r="E535" s="133" t="s">
        <v>135</v>
      </c>
      <c r="F535" s="133" t="s">
        <v>135</v>
      </c>
      <c r="G535" s="133" t="s">
        <v>135</v>
      </c>
      <c r="H535" s="134" t="s">
        <v>439</v>
      </c>
      <c r="I535" s="134" t="s">
        <v>610</v>
      </c>
      <c r="J535" s="135" t="s">
        <v>635</v>
      </c>
      <c r="K535" s="136">
        <f>SUM(K536+K538)</f>
        <v>50000</v>
      </c>
      <c r="L535" s="136">
        <f t="shared" ref="L535:M535" si="235">SUM(L536+L538)</f>
        <v>50000</v>
      </c>
      <c r="M535" s="136">
        <f t="shared" si="235"/>
        <v>50000</v>
      </c>
      <c r="N535" s="137">
        <f>AVERAGE(L535/K535)*100</f>
        <v>100</v>
      </c>
      <c r="O535" s="138">
        <f>AVERAGE(M535/L535)*100</f>
        <v>100</v>
      </c>
      <c r="P535" s="130"/>
    </row>
    <row r="536" spans="1:17" s="223" customFormat="1" x14ac:dyDescent="0.2">
      <c r="A536" s="219"/>
      <c r="B536" s="219"/>
      <c r="C536" s="219"/>
      <c r="D536" s="219"/>
      <c r="E536" s="219"/>
      <c r="F536" s="219"/>
      <c r="G536" s="219"/>
      <c r="H536" s="220"/>
      <c r="I536" s="221">
        <v>32</v>
      </c>
      <c r="J536" s="210" t="s">
        <v>72</v>
      </c>
      <c r="K536" s="210">
        <f>SUM(K537)</f>
        <v>20000</v>
      </c>
      <c r="L536" s="210">
        <v>20000</v>
      </c>
      <c r="M536" s="210">
        <v>20000</v>
      </c>
      <c r="N536" s="143">
        <f>AVERAGE(L536/K536)*100</f>
        <v>100</v>
      </c>
      <c r="O536" s="144">
        <f>AVERAGE(M536/L536)*100</f>
        <v>100</v>
      </c>
      <c r="P536" s="222"/>
    </row>
    <row r="537" spans="1:17" s="223" customFormat="1" x14ac:dyDescent="0.2">
      <c r="A537" s="219">
        <v>1</v>
      </c>
      <c r="B537" s="219"/>
      <c r="C537" s="219"/>
      <c r="D537" s="219"/>
      <c r="E537" s="219"/>
      <c r="F537" s="219"/>
      <c r="G537" s="219"/>
      <c r="H537" s="220"/>
      <c r="I537" s="141">
        <v>329</v>
      </c>
      <c r="J537" s="145" t="s">
        <v>77</v>
      </c>
      <c r="K537" s="210">
        <v>20000</v>
      </c>
      <c r="L537" s="210"/>
      <c r="M537" s="210"/>
      <c r="N537" s="314"/>
      <c r="O537" s="315"/>
      <c r="P537" s="222"/>
    </row>
    <row r="538" spans="1:17" s="62" customFormat="1" x14ac:dyDescent="0.2">
      <c r="A538" s="139"/>
      <c r="B538" s="139"/>
      <c r="C538" s="139"/>
      <c r="D538" s="139"/>
      <c r="E538" s="139"/>
      <c r="F538" s="139"/>
      <c r="G538" s="139"/>
      <c r="H538" s="140"/>
      <c r="I538" s="141">
        <v>38</v>
      </c>
      <c r="J538" s="145" t="s">
        <v>148</v>
      </c>
      <c r="K538" s="215">
        <f>SUM(K539)</f>
        <v>30000</v>
      </c>
      <c r="L538" s="215">
        <v>30000</v>
      </c>
      <c r="M538" s="215">
        <v>30000</v>
      </c>
      <c r="N538" s="143">
        <f>AVERAGE(L538/K538)*100</f>
        <v>100</v>
      </c>
      <c r="O538" s="144">
        <f>AVERAGE(M538/L538)*100</f>
        <v>100</v>
      </c>
      <c r="P538" s="130"/>
    </row>
    <row r="539" spans="1:17" s="62" customFormat="1" x14ac:dyDescent="0.2">
      <c r="A539" s="139">
        <v>1</v>
      </c>
      <c r="B539" s="139"/>
      <c r="C539" s="139"/>
      <c r="D539" s="139"/>
      <c r="E539" s="139"/>
      <c r="F539" s="139"/>
      <c r="G539" s="139"/>
      <c r="H539" s="140"/>
      <c r="I539" s="141">
        <v>381</v>
      </c>
      <c r="J539" s="145" t="s">
        <v>89</v>
      </c>
      <c r="K539" s="215">
        <v>30000</v>
      </c>
      <c r="L539" s="215"/>
      <c r="M539" s="215"/>
      <c r="N539" s="159"/>
      <c r="O539" s="147"/>
      <c r="P539" s="130"/>
    </row>
    <row r="540" spans="1:17" s="62" customFormat="1" x14ac:dyDescent="0.2">
      <c r="A540" s="149"/>
      <c r="B540" s="149"/>
      <c r="C540" s="149"/>
      <c r="D540" s="149"/>
      <c r="E540" s="149"/>
      <c r="F540" s="149"/>
      <c r="G540" s="149"/>
      <c r="H540" s="150"/>
      <c r="I540" s="198" t="s">
        <v>448</v>
      </c>
      <c r="J540" s="151"/>
      <c r="K540" s="151">
        <f>SUM(K543+K574+K578+K588+K592)</f>
        <v>1210000</v>
      </c>
      <c r="L540" s="151">
        <f t="shared" ref="L540:M540" si="236">SUM(L543+L574+L578+L588+L592)</f>
        <v>1130000</v>
      </c>
      <c r="M540" s="151">
        <f t="shared" si="236"/>
        <v>1130000</v>
      </c>
      <c r="N540" s="199">
        <f t="shared" ref="N540:O545" si="237">AVERAGE(L540/K540)*100</f>
        <v>93.388429752066116</v>
      </c>
      <c r="O540" s="200">
        <f t="shared" si="237"/>
        <v>100</v>
      </c>
      <c r="P540" s="130"/>
    </row>
    <row r="541" spans="1:17" s="62" customFormat="1" x14ac:dyDescent="0.2">
      <c r="A541" s="149"/>
      <c r="B541" s="149"/>
      <c r="C541" s="149"/>
      <c r="D541" s="149"/>
      <c r="E541" s="149"/>
      <c r="F541" s="149"/>
      <c r="G541" s="149"/>
      <c r="H541" s="150" t="s">
        <v>449</v>
      </c>
      <c r="I541" s="198" t="s">
        <v>450</v>
      </c>
      <c r="J541" s="151"/>
      <c r="K541" s="151">
        <f>SUM(K544+K547+K550+K553+K556+K559+K562+K565+K568+K571+K575+K589+K593+K596)</f>
        <v>1160000</v>
      </c>
      <c r="L541" s="151">
        <f t="shared" ref="L541:M541" si="238">SUM(L544+L547+L550+L553+L556+L559+L562+L565+L568+L571+L575+L589+L593+L596)</f>
        <v>1080000</v>
      </c>
      <c r="M541" s="151">
        <f t="shared" si="238"/>
        <v>1080000</v>
      </c>
      <c r="N541" s="199">
        <f t="shared" si="237"/>
        <v>93.103448275862064</v>
      </c>
      <c r="O541" s="200">
        <f t="shared" si="237"/>
        <v>100</v>
      </c>
      <c r="P541" s="130"/>
    </row>
    <row r="542" spans="1:17" s="62" customFormat="1" ht="15.75" customHeight="1" x14ac:dyDescent="0.2">
      <c r="A542" s="149"/>
      <c r="B542" s="149"/>
      <c r="C542" s="149"/>
      <c r="D542" s="149"/>
      <c r="E542" s="149"/>
      <c r="F542" s="149"/>
      <c r="G542" s="149"/>
      <c r="H542" s="150" t="s">
        <v>241</v>
      </c>
      <c r="I542" s="198" t="s">
        <v>242</v>
      </c>
      <c r="J542" s="151"/>
      <c r="K542" s="151">
        <f>SUM(K579)</f>
        <v>50000</v>
      </c>
      <c r="L542" s="151">
        <f t="shared" ref="L542:M542" si="239">SUM(L579)</f>
        <v>50000</v>
      </c>
      <c r="M542" s="151">
        <f t="shared" si="239"/>
        <v>50000</v>
      </c>
      <c r="N542" s="199">
        <f t="shared" si="237"/>
        <v>100</v>
      </c>
      <c r="O542" s="200">
        <f t="shared" si="237"/>
        <v>100</v>
      </c>
      <c r="P542" s="130"/>
    </row>
    <row r="543" spans="1:17" s="62" customFormat="1" x14ac:dyDescent="0.2">
      <c r="A543" s="193">
        <v>1</v>
      </c>
      <c r="B543" s="193"/>
      <c r="C543" s="193"/>
      <c r="D543" s="193"/>
      <c r="E543" s="193" t="s">
        <v>135</v>
      </c>
      <c r="F543" s="193" t="s">
        <v>135</v>
      </c>
      <c r="G543" s="193" t="s">
        <v>135</v>
      </c>
      <c r="H543" s="194"/>
      <c r="I543" s="194" t="s">
        <v>451</v>
      </c>
      <c r="J543" s="196" t="s">
        <v>452</v>
      </c>
      <c r="K543" s="197">
        <f>SUM(K544+K547+K550+K553+K556+K559+K562+K565+K568+K571)</f>
        <v>745000</v>
      </c>
      <c r="L543" s="197">
        <f t="shared" ref="L543:M543" si="240">SUM(L544+L547+L550+L553+L556+L559+L562+L565+L568+L571)</f>
        <v>665000</v>
      </c>
      <c r="M543" s="197">
        <f t="shared" si="240"/>
        <v>665000</v>
      </c>
      <c r="N543" s="191">
        <f t="shared" si="237"/>
        <v>89.261744966442961</v>
      </c>
      <c r="O543" s="192">
        <f t="shared" si="237"/>
        <v>100</v>
      </c>
      <c r="P543" s="130"/>
    </row>
    <row r="544" spans="1:17" s="62" customFormat="1" x14ac:dyDescent="0.2">
      <c r="A544" s="133">
        <v>1</v>
      </c>
      <c r="B544" s="133"/>
      <c r="C544" s="133"/>
      <c r="D544" s="133"/>
      <c r="E544" s="133" t="s">
        <v>135</v>
      </c>
      <c r="F544" s="133" t="s">
        <v>135</v>
      </c>
      <c r="G544" s="133" t="s">
        <v>135</v>
      </c>
      <c r="H544" s="134" t="s">
        <v>453</v>
      </c>
      <c r="I544" s="134" t="s">
        <v>454</v>
      </c>
      <c r="J544" s="135" t="s">
        <v>455</v>
      </c>
      <c r="K544" s="136">
        <f>SUM(K545)</f>
        <v>50000</v>
      </c>
      <c r="L544" s="136">
        <f t="shared" ref="L544:M544" si="241">SUM(L545)</f>
        <v>50000</v>
      </c>
      <c r="M544" s="136">
        <f t="shared" si="241"/>
        <v>50000</v>
      </c>
      <c r="N544" s="137">
        <f t="shared" si="237"/>
        <v>100</v>
      </c>
      <c r="O544" s="138">
        <f t="shared" si="237"/>
        <v>100</v>
      </c>
      <c r="P544" s="130"/>
    </row>
    <row r="545" spans="1:16" s="62" customFormat="1" x14ac:dyDescent="0.2">
      <c r="A545" s="139"/>
      <c r="B545" s="139"/>
      <c r="C545" s="139"/>
      <c r="D545" s="139"/>
      <c r="E545" s="139" t="s">
        <v>141</v>
      </c>
      <c r="F545" s="139" t="s">
        <v>141</v>
      </c>
      <c r="G545" s="139" t="s">
        <v>141</v>
      </c>
      <c r="H545" s="140"/>
      <c r="I545" s="141">
        <v>37</v>
      </c>
      <c r="J545" s="145" t="s">
        <v>86</v>
      </c>
      <c r="K545" s="215">
        <f>SUM(K546)</f>
        <v>50000</v>
      </c>
      <c r="L545" s="215">
        <v>50000</v>
      </c>
      <c r="M545" s="215">
        <v>50000</v>
      </c>
      <c r="N545" s="143">
        <f t="shared" si="237"/>
        <v>100</v>
      </c>
      <c r="O545" s="144">
        <f t="shared" si="237"/>
        <v>100</v>
      </c>
      <c r="P545" s="130"/>
    </row>
    <row r="546" spans="1:16" s="62" customFormat="1" x14ac:dyDescent="0.2">
      <c r="A546" s="139">
        <v>1</v>
      </c>
      <c r="B546" s="139"/>
      <c r="C546" s="139"/>
      <c r="D546" s="139"/>
      <c r="E546" s="139" t="s">
        <v>141</v>
      </c>
      <c r="F546" s="139" t="s">
        <v>141</v>
      </c>
      <c r="G546" s="139" t="s">
        <v>141</v>
      </c>
      <c r="H546" s="140"/>
      <c r="I546" s="141">
        <v>372</v>
      </c>
      <c r="J546" s="145" t="s">
        <v>87</v>
      </c>
      <c r="K546" s="215">
        <v>50000</v>
      </c>
      <c r="L546" s="215"/>
      <c r="M546" s="215"/>
      <c r="N546" s="159"/>
      <c r="O546" s="147"/>
      <c r="P546" s="130"/>
    </row>
    <row r="547" spans="1:16" s="62" customFormat="1" x14ac:dyDescent="0.2">
      <c r="A547" s="133">
        <v>1</v>
      </c>
      <c r="B547" s="133"/>
      <c r="C547" s="133"/>
      <c r="D547" s="133"/>
      <c r="E547" s="133" t="s">
        <v>135</v>
      </c>
      <c r="F547" s="133" t="s">
        <v>135</v>
      </c>
      <c r="G547" s="133" t="s">
        <v>135</v>
      </c>
      <c r="H547" s="134" t="s">
        <v>414</v>
      </c>
      <c r="I547" s="134" t="s">
        <v>456</v>
      </c>
      <c r="J547" s="135" t="s">
        <v>457</v>
      </c>
      <c r="K547" s="136">
        <f>SUM(K548)</f>
        <v>5000</v>
      </c>
      <c r="L547" s="136">
        <f>SUM(L548)</f>
        <v>5000</v>
      </c>
      <c r="M547" s="136">
        <f>SUM(M548)</f>
        <v>5000</v>
      </c>
      <c r="N547" s="137">
        <f>AVERAGE(L547/K547)*100</f>
        <v>100</v>
      </c>
      <c r="O547" s="138">
        <f>AVERAGE(M547/L547)*100</f>
        <v>100</v>
      </c>
      <c r="P547" s="130"/>
    </row>
    <row r="548" spans="1:16" s="62" customFormat="1" x14ac:dyDescent="0.2">
      <c r="A548" s="139"/>
      <c r="B548" s="139"/>
      <c r="C548" s="139"/>
      <c r="D548" s="139"/>
      <c r="E548" s="139" t="s">
        <v>141</v>
      </c>
      <c r="F548" s="139" t="s">
        <v>141</v>
      </c>
      <c r="G548" s="139" t="s">
        <v>141</v>
      </c>
      <c r="H548" s="140"/>
      <c r="I548" s="141">
        <v>37</v>
      </c>
      <c r="J548" s="145" t="s">
        <v>86</v>
      </c>
      <c r="K548" s="215">
        <f>SUM(K549)</f>
        <v>5000</v>
      </c>
      <c r="L548" s="215">
        <v>5000</v>
      </c>
      <c r="M548" s="215">
        <v>5000</v>
      </c>
      <c r="N548" s="143">
        <f>AVERAGE(L548/K548)*100</f>
        <v>100</v>
      </c>
      <c r="O548" s="144">
        <f>AVERAGE(M548/L548)*100</f>
        <v>100</v>
      </c>
      <c r="P548" s="130"/>
    </row>
    <row r="549" spans="1:16" s="62" customFormat="1" x14ac:dyDescent="0.2">
      <c r="A549" s="139">
        <v>1</v>
      </c>
      <c r="B549" s="139"/>
      <c r="C549" s="139"/>
      <c r="D549" s="139"/>
      <c r="E549" s="139" t="s">
        <v>141</v>
      </c>
      <c r="F549" s="139" t="s">
        <v>141</v>
      </c>
      <c r="G549" s="139" t="s">
        <v>141</v>
      </c>
      <c r="H549" s="140"/>
      <c r="I549" s="141">
        <v>372</v>
      </c>
      <c r="J549" s="145" t="s">
        <v>87</v>
      </c>
      <c r="K549" s="215">
        <v>5000</v>
      </c>
      <c r="L549" s="215"/>
      <c r="M549" s="215"/>
      <c r="N549" s="159"/>
      <c r="O549" s="147"/>
      <c r="P549" s="130"/>
    </row>
    <row r="550" spans="1:16" s="62" customFormat="1" x14ac:dyDescent="0.2">
      <c r="A550" s="133">
        <v>1</v>
      </c>
      <c r="B550" s="133"/>
      <c r="C550" s="133"/>
      <c r="D550" s="133"/>
      <c r="E550" s="133" t="s">
        <v>135</v>
      </c>
      <c r="F550" s="133" t="s">
        <v>135</v>
      </c>
      <c r="G550" s="133" t="s">
        <v>135</v>
      </c>
      <c r="H550" s="134" t="s">
        <v>458</v>
      </c>
      <c r="I550" s="134" t="s">
        <v>459</v>
      </c>
      <c r="J550" s="135" t="s">
        <v>460</v>
      </c>
      <c r="K550" s="136">
        <f>SUM(K551)</f>
        <v>100000</v>
      </c>
      <c r="L550" s="136">
        <f t="shared" ref="L550:M550" si="242">SUM(L551)</f>
        <v>100000</v>
      </c>
      <c r="M550" s="136">
        <f t="shared" si="242"/>
        <v>100000</v>
      </c>
      <c r="N550" s="137">
        <f>AVERAGE(L550/K550)*100</f>
        <v>100</v>
      </c>
      <c r="O550" s="138">
        <f>AVERAGE(M550/L550)*100</f>
        <v>100</v>
      </c>
      <c r="P550" s="130"/>
    </row>
    <row r="551" spans="1:16" s="62" customFormat="1" x14ac:dyDescent="0.2">
      <c r="A551" s="139"/>
      <c r="B551" s="139"/>
      <c r="C551" s="139"/>
      <c r="D551" s="139"/>
      <c r="E551" s="139" t="s">
        <v>141</v>
      </c>
      <c r="F551" s="139" t="s">
        <v>141</v>
      </c>
      <c r="G551" s="139" t="s">
        <v>141</v>
      </c>
      <c r="H551" s="140"/>
      <c r="I551" s="141">
        <v>37</v>
      </c>
      <c r="J551" s="145" t="s">
        <v>86</v>
      </c>
      <c r="K551" s="215">
        <f>SUM(K552)</f>
        <v>100000</v>
      </c>
      <c r="L551" s="215">
        <v>100000</v>
      </c>
      <c r="M551" s="215">
        <v>100000</v>
      </c>
      <c r="N551" s="143">
        <f>AVERAGE(L551/K551)*100</f>
        <v>100</v>
      </c>
      <c r="O551" s="144">
        <f>AVERAGE(M551/L551)*100</f>
        <v>100</v>
      </c>
      <c r="P551" s="130"/>
    </row>
    <row r="552" spans="1:16" s="62" customFormat="1" x14ac:dyDescent="0.2">
      <c r="A552" s="139">
        <v>1</v>
      </c>
      <c r="B552" s="139"/>
      <c r="C552" s="139"/>
      <c r="D552" s="139"/>
      <c r="E552" s="139" t="s">
        <v>141</v>
      </c>
      <c r="F552" s="139" t="s">
        <v>141</v>
      </c>
      <c r="G552" s="139" t="s">
        <v>141</v>
      </c>
      <c r="H552" s="140"/>
      <c r="I552" s="141">
        <v>372</v>
      </c>
      <c r="J552" s="145" t="s">
        <v>87</v>
      </c>
      <c r="K552" s="215">
        <v>100000</v>
      </c>
      <c r="L552" s="215"/>
      <c r="M552" s="215"/>
      <c r="N552" s="159"/>
      <c r="O552" s="147"/>
      <c r="P552" s="129"/>
    </row>
    <row r="553" spans="1:16" s="62" customFormat="1" x14ac:dyDescent="0.2">
      <c r="A553" s="133">
        <v>1</v>
      </c>
      <c r="B553" s="133"/>
      <c r="C553" s="133"/>
      <c r="D553" s="133"/>
      <c r="E553" s="133" t="s">
        <v>135</v>
      </c>
      <c r="F553" s="133" t="s">
        <v>135</v>
      </c>
      <c r="G553" s="133" t="s">
        <v>135</v>
      </c>
      <c r="H553" s="134" t="s">
        <v>461</v>
      </c>
      <c r="I553" s="134" t="s">
        <v>462</v>
      </c>
      <c r="J553" s="135" t="s">
        <v>463</v>
      </c>
      <c r="K553" s="136">
        <f>SUM(K554)</f>
        <v>20000</v>
      </c>
      <c r="L553" s="136">
        <f t="shared" ref="L553:M553" si="243">SUM(L554)</f>
        <v>20000</v>
      </c>
      <c r="M553" s="136">
        <f t="shared" si="243"/>
        <v>20000</v>
      </c>
      <c r="N553" s="137">
        <f>AVERAGE(L553/K553)*100</f>
        <v>100</v>
      </c>
      <c r="O553" s="138">
        <f>AVERAGE(M553/L553)*100</f>
        <v>100</v>
      </c>
      <c r="P553" s="130"/>
    </row>
    <row r="554" spans="1:16" s="62" customFormat="1" x14ac:dyDescent="0.2">
      <c r="A554" s="139"/>
      <c r="B554" s="139"/>
      <c r="C554" s="139"/>
      <c r="D554" s="139"/>
      <c r="E554" s="139" t="s">
        <v>141</v>
      </c>
      <c r="F554" s="139" t="s">
        <v>141</v>
      </c>
      <c r="G554" s="139" t="s">
        <v>141</v>
      </c>
      <c r="H554" s="140"/>
      <c r="I554" s="141">
        <v>37</v>
      </c>
      <c r="J554" s="145" t="s">
        <v>86</v>
      </c>
      <c r="K554" s="215">
        <f>SUM(K555)</f>
        <v>20000</v>
      </c>
      <c r="L554" s="215">
        <v>20000</v>
      </c>
      <c r="M554" s="215">
        <v>20000</v>
      </c>
      <c r="N554" s="143">
        <f>AVERAGE(L554/K554)*100</f>
        <v>100</v>
      </c>
      <c r="O554" s="144">
        <f>AVERAGE(M554/L554)*100</f>
        <v>100</v>
      </c>
      <c r="P554" s="130"/>
    </row>
    <row r="555" spans="1:16" s="62" customFormat="1" x14ac:dyDescent="0.2">
      <c r="A555" s="139">
        <v>1</v>
      </c>
      <c r="B555" s="139"/>
      <c r="C555" s="139"/>
      <c r="D555" s="139"/>
      <c r="E555" s="139" t="s">
        <v>141</v>
      </c>
      <c r="F555" s="139" t="s">
        <v>141</v>
      </c>
      <c r="G555" s="139" t="s">
        <v>141</v>
      </c>
      <c r="H555" s="140"/>
      <c r="I555" s="141">
        <v>372</v>
      </c>
      <c r="J555" s="145" t="s">
        <v>87</v>
      </c>
      <c r="K555" s="215">
        <v>20000</v>
      </c>
      <c r="L555" s="215"/>
      <c r="M555" s="215"/>
      <c r="N555" s="159"/>
      <c r="O555" s="147"/>
      <c r="P555" s="130"/>
    </row>
    <row r="556" spans="1:16" s="62" customFormat="1" x14ac:dyDescent="0.2">
      <c r="A556" s="133"/>
      <c r="B556" s="133"/>
      <c r="C556" s="133"/>
      <c r="D556" s="133">
        <v>4</v>
      </c>
      <c r="E556" s="133" t="s">
        <v>135</v>
      </c>
      <c r="F556" s="133" t="s">
        <v>135</v>
      </c>
      <c r="G556" s="133" t="s">
        <v>135</v>
      </c>
      <c r="H556" s="134" t="s">
        <v>453</v>
      </c>
      <c r="I556" s="134" t="s">
        <v>464</v>
      </c>
      <c r="J556" s="135" t="s">
        <v>465</v>
      </c>
      <c r="K556" s="136">
        <f>SUM(K557)</f>
        <v>50000</v>
      </c>
      <c r="L556" s="136">
        <f t="shared" ref="L556:M556" si="244">SUM(L557)</f>
        <v>50000</v>
      </c>
      <c r="M556" s="136">
        <f t="shared" si="244"/>
        <v>50000</v>
      </c>
      <c r="N556" s="137">
        <f>AVERAGE(L556/K556)*100</f>
        <v>100</v>
      </c>
      <c r="O556" s="138">
        <f>AVERAGE(M556/L556)*100</f>
        <v>100</v>
      </c>
      <c r="P556" s="130"/>
    </row>
    <row r="557" spans="1:16" s="62" customFormat="1" x14ac:dyDescent="0.2">
      <c r="A557" s="139"/>
      <c r="B557" s="139"/>
      <c r="C557" s="139"/>
      <c r="D557" s="139"/>
      <c r="E557" s="139" t="s">
        <v>141</v>
      </c>
      <c r="F557" s="139" t="s">
        <v>141</v>
      </c>
      <c r="G557" s="139" t="s">
        <v>141</v>
      </c>
      <c r="H557" s="140"/>
      <c r="I557" s="141">
        <v>37</v>
      </c>
      <c r="J557" s="145" t="s">
        <v>86</v>
      </c>
      <c r="K557" s="215">
        <f>SUM(K558)</f>
        <v>50000</v>
      </c>
      <c r="L557" s="215">
        <v>50000</v>
      </c>
      <c r="M557" s="215">
        <v>50000</v>
      </c>
      <c r="N557" s="143">
        <f>AVERAGE(L557/K557)*100</f>
        <v>100</v>
      </c>
      <c r="O557" s="144">
        <f>AVERAGE(M557/L557)*100</f>
        <v>100</v>
      </c>
      <c r="P557" s="130"/>
    </row>
    <row r="558" spans="1:16" s="62" customFormat="1" x14ac:dyDescent="0.2">
      <c r="A558" s="139"/>
      <c r="B558" s="139"/>
      <c r="C558" s="139"/>
      <c r="D558" s="139">
        <v>4</v>
      </c>
      <c r="E558" s="139" t="s">
        <v>141</v>
      </c>
      <c r="F558" s="139" t="s">
        <v>141</v>
      </c>
      <c r="G558" s="139" t="s">
        <v>141</v>
      </c>
      <c r="H558" s="140"/>
      <c r="I558" s="141">
        <v>372</v>
      </c>
      <c r="J558" s="145" t="s">
        <v>87</v>
      </c>
      <c r="K558" s="215">
        <v>50000</v>
      </c>
      <c r="L558" s="215"/>
      <c r="M558" s="215"/>
      <c r="N558" s="159"/>
      <c r="O558" s="147"/>
      <c r="P558" s="130"/>
    </row>
    <row r="559" spans="1:16" s="62" customFormat="1" x14ac:dyDescent="0.2">
      <c r="A559" s="133">
        <v>1</v>
      </c>
      <c r="B559" s="133"/>
      <c r="C559" s="133"/>
      <c r="D559" s="133"/>
      <c r="E559" s="133" t="s">
        <v>135</v>
      </c>
      <c r="F559" s="133" t="s">
        <v>135</v>
      </c>
      <c r="G559" s="133" t="s">
        <v>135</v>
      </c>
      <c r="H559" s="134" t="s">
        <v>461</v>
      </c>
      <c r="I559" s="134" t="s">
        <v>466</v>
      </c>
      <c r="J559" s="135" t="s">
        <v>467</v>
      </c>
      <c r="K559" s="136">
        <f>SUM(K560)</f>
        <v>140000</v>
      </c>
      <c r="L559" s="136">
        <f t="shared" ref="L559:M559" si="245">SUM(L560)</f>
        <v>140000</v>
      </c>
      <c r="M559" s="136">
        <f t="shared" si="245"/>
        <v>140000</v>
      </c>
      <c r="N559" s="137">
        <f>AVERAGE(L559/K559)*100</f>
        <v>100</v>
      </c>
      <c r="O559" s="138">
        <f>AVERAGE(M559/L559)*100</f>
        <v>100</v>
      </c>
      <c r="P559" s="130"/>
    </row>
    <row r="560" spans="1:16" s="62" customFormat="1" x14ac:dyDescent="0.2">
      <c r="A560" s="139"/>
      <c r="B560" s="139"/>
      <c r="C560" s="139"/>
      <c r="D560" s="139"/>
      <c r="E560" s="139" t="s">
        <v>141</v>
      </c>
      <c r="F560" s="139" t="s">
        <v>141</v>
      </c>
      <c r="G560" s="139" t="s">
        <v>141</v>
      </c>
      <c r="H560" s="140"/>
      <c r="I560" s="141">
        <v>37</v>
      </c>
      <c r="J560" s="145" t="s">
        <v>86</v>
      </c>
      <c r="K560" s="215">
        <f>SUM(K561)</f>
        <v>140000</v>
      </c>
      <c r="L560" s="215">
        <v>140000</v>
      </c>
      <c r="M560" s="215">
        <v>140000</v>
      </c>
      <c r="N560" s="143">
        <f>AVERAGE(L560/K560)*100</f>
        <v>100</v>
      </c>
      <c r="O560" s="144">
        <f>AVERAGE(M560/L560)*100</f>
        <v>100</v>
      </c>
      <c r="P560" s="130"/>
    </row>
    <row r="561" spans="1:16" s="62" customFormat="1" x14ac:dyDescent="0.2">
      <c r="A561" s="139">
        <v>1</v>
      </c>
      <c r="B561" s="139"/>
      <c r="C561" s="139"/>
      <c r="D561" s="139"/>
      <c r="E561" s="139" t="s">
        <v>141</v>
      </c>
      <c r="F561" s="139" t="s">
        <v>141</v>
      </c>
      <c r="G561" s="139" t="s">
        <v>141</v>
      </c>
      <c r="H561" s="140"/>
      <c r="I561" s="141">
        <v>372</v>
      </c>
      <c r="J561" s="145" t="s">
        <v>87</v>
      </c>
      <c r="K561" s="215">
        <v>140000</v>
      </c>
      <c r="L561" s="215"/>
      <c r="M561" s="215"/>
      <c r="N561" s="159"/>
      <c r="O561" s="147"/>
      <c r="P561" s="130"/>
    </row>
    <row r="562" spans="1:16" s="62" customFormat="1" x14ac:dyDescent="0.2">
      <c r="A562" s="133">
        <v>1</v>
      </c>
      <c r="B562" s="133"/>
      <c r="C562" s="133"/>
      <c r="D562" s="133"/>
      <c r="E562" s="133" t="s">
        <v>135</v>
      </c>
      <c r="F562" s="133" t="s">
        <v>135</v>
      </c>
      <c r="G562" s="133" t="s">
        <v>135</v>
      </c>
      <c r="H562" s="134" t="s">
        <v>334</v>
      </c>
      <c r="I562" s="134" t="s">
        <v>468</v>
      </c>
      <c r="J562" s="135" t="s">
        <v>469</v>
      </c>
      <c r="K562" s="136">
        <f>SUM(K563)</f>
        <v>120000</v>
      </c>
      <c r="L562" s="136">
        <f t="shared" ref="L562:M562" si="246">SUM(L563)</f>
        <v>120000</v>
      </c>
      <c r="M562" s="136">
        <f t="shared" si="246"/>
        <v>120000</v>
      </c>
      <c r="N562" s="137">
        <f>AVERAGE(L562/K562)*100</f>
        <v>100</v>
      </c>
      <c r="O562" s="138">
        <f>AVERAGE(M562/L562)*100</f>
        <v>100</v>
      </c>
      <c r="P562" s="130"/>
    </row>
    <row r="563" spans="1:16" s="62" customFormat="1" x14ac:dyDescent="0.2">
      <c r="A563" s="139"/>
      <c r="B563" s="139"/>
      <c r="C563" s="139"/>
      <c r="D563" s="139"/>
      <c r="E563" s="139" t="s">
        <v>141</v>
      </c>
      <c r="F563" s="139" t="s">
        <v>141</v>
      </c>
      <c r="G563" s="139" t="s">
        <v>141</v>
      </c>
      <c r="H563" s="140"/>
      <c r="I563" s="141">
        <v>37</v>
      </c>
      <c r="J563" s="145" t="s">
        <v>86</v>
      </c>
      <c r="K563" s="215">
        <f>SUM(K564)</f>
        <v>120000</v>
      </c>
      <c r="L563" s="215">
        <v>120000</v>
      </c>
      <c r="M563" s="215">
        <v>120000</v>
      </c>
      <c r="N563" s="143">
        <f>AVERAGE(L563/K563)*100</f>
        <v>100</v>
      </c>
      <c r="O563" s="144">
        <f>AVERAGE(M563/L563)*100</f>
        <v>100</v>
      </c>
      <c r="P563" s="130"/>
    </row>
    <row r="564" spans="1:16" s="62" customFormat="1" x14ac:dyDescent="0.2">
      <c r="A564" s="139">
        <v>1</v>
      </c>
      <c r="B564" s="139"/>
      <c r="C564" s="139"/>
      <c r="D564" s="139"/>
      <c r="E564" s="139" t="s">
        <v>141</v>
      </c>
      <c r="F564" s="139" t="s">
        <v>141</v>
      </c>
      <c r="G564" s="139" t="s">
        <v>141</v>
      </c>
      <c r="H564" s="140"/>
      <c r="I564" s="141">
        <v>372</v>
      </c>
      <c r="J564" s="145" t="s">
        <v>87</v>
      </c>
      <c r="K564" s="215">
        <v>120000</v>
      </c>
      <c r="L564" s="215"/>
      <c r="M564" s="215"/>
      <c r="N564" s="159"/>
      <c r="O564" s="147"/>
      <c r="P564" s="130"/>
    </row>
    <row r="565" spans="1:16" s="62" customFormat="1" x14ac:dyDescent="0.2">
      <c r="A565" s="133">
        <v>1</v>
      </c>
      <c r="B565" s="133"/>
      <c r="C565" s="133"/>
      <c r="D565" s="133"/>
      <c r="E565" s="133" t="s">
        <v>135</v>
      </c>
      <c r="F565" s="133" t="s">
        <v>135</v>
      </c>
      <c r="G565" s="133" t="s">
        <v>135</v>
      </c>
      <c r="H565" s="134" t="s">
        <v>458</v>
      </c>
      <c r="I565" s="134" t="s">
        <v>470</v>
      </c>
      <c r="J565" s="135" t="s">
        <v>471</v>
      </c>
      <c r="K565" s="136">
        <f>SUM(K566)</f>
        <v>10000</v>
      </c>
      <c r="L565" s="136">
        <f t="shared" ref="L565:M565" si="247">SUM(L566)</f>
        <v>10000</v>
      </c>
      <c r="M565" s="136">
        <f t="shared" si="247"/>
        <v>10000</v>
      </c>
      <c r="N565" s="137">
        <f>AVERAGE(L565/K565)*100</f>
        <v>100</v>
      </c>
      <c r="O565" s="138">
        <f>AVERAGE(M565/L565)*100</f>
        <v>100</v>
      </c>
      <c r="P565" s="130"/>
    </row>
    <row r="566" spans="1:16" s="62" customFormat="1" x14ac:dyDescent="0.2">
      <c r="A566" s="139"/>
      <c r="B566" s="139"/>
      <c r="C566" s="139"/>
      <c r="D566" s="139"/>
      <c r="E566" s="139" t="s">
        <v>141</v>
      </c>
      <c r="F566" s="139" t="s">
        <v>141</v>
      </c>
      <c r="G566" s="139" t="s">
        <v>141</v>
      </c>
      <c r="H566" s="140"/>
      <c r="I566" s="141">
        <v>37</v>
      </c>
      <c r="J566" s="145" t="s">
        <v>86</v>
      </c>
      <c r="K566" s="215">
        <f>SUM(K567)</f>
        <v>10000</v>
      </c>
      <c r="L566" s="215">
        <v>10000</v>
      </c>
      <c r="M566" s="215">
        <v>10000</v>
      </c>
      <c r="N566" s="143">
        <f>AVERAGE(L566/K566)*100</f>
        <v>100</v>
      </c>
      <c r="O566" s="144">
        <f>AVERAGE(M566/L566)*100</f>
        <v>100</v>
      </c>
      <c r="P566" s="130"/>
    </row>
    <row r="567" spans="1:16" s="62" customFormat="1" x14ac:dyDescent="0.2">
      <c r="A567" s="139">
        <v>1</v>
      </c>
      <c r="B567" s="139"/>
      <c r="C567" s="139"/>
      <c r="D567" s="139"/>
      <c r="E567" s="139" t="s">
        <v>141</v>
      </c>
      <c r="F567" s="139" t="s">
        <v>141</v>
      </c>
      <c r="G567" s="139" t="s">
        <v>141</v>
      </c>
      <c r="H567" s="140"/>
      <c r="I567" s="141">
        <v>372</v>
      </c>
      <c r="J567" s="145" t="s">
        <v>87</v>
      </c>
      <c r="K567" s="215">
        <v>10000</v>
      </c>
      <c r="L567" s="215"/>
      <c r="M567" s="215"/>
      <c r="N567" s="159"/>
      <c r="O567" s="147"/>
      <c r="P567" s="130"/>
    </row>
    <row r="568" spans="1:16" s="62" customFormat="1" x14ac:dyDescent="0.2">
      <c r="A568" s="133">
        <v>1</v>
      </c>
      <c r="B568" s="133"/>
      <c r="C568" s="133"/>
      <c r="D568" s="133"/>
      <c r="E568" s="133" t="s">
        <v>135</v>
      </c>
      <c r="F568" s="133" t="s">
        <v>135</v>
      </c>
      <c r="G568" s="133" t="s">
        <v>135</v>
      </c>
      <c r="H568" s="134" t="s">
        <v>334</v>
      </c>
      <c r="I568" s="134" t="s">
        <v>472</v>
      </c>
      <c r="J568" s="135" t="s">
        <v>473</v>
      </c>
      <c r="K568" s="136">
        <f>SUM(K569)</f>
        <v>150000</v>
      </c>
      <c r="L568" s="136">
        <f t="shared" ref="L568:M568" si="248">SUM(L569)</f>
        <v>70000</v>
      </c>
      <c r="M568" s="136">
        <f t="shared" si="248"/>
        <v>70000</v>
      </c>
      <c r="N568" s="137">
        <f>AVERAGE(L568/K568)*100</f>
        <v>46.666666666666664</v>
      </c>
      <c r="O568" s="138">
        <f>AVERAGE(M568/L568)*100</f>
        <v>100</v>
      </c>
      <c r="P568" s="130"/>
    </row>
    <row r="569" spans="1:16" s="62" customFormat="1" x14ac:dyDescent="0.2">
      <c r="A569" s="139"/>
      <c r="B569" s="139"/>
      <c r="C569" s="139"/>
      <c r="D569" s="139"/>
      <c r="E569" s="139" t="s">
        <v>141</v>
      </c>
      <c r="F569" s="139" t="s">
        <v>141</v>
      </c>
      <c r="G569" s="139" t="s">
        <v>141</v>
      </c>
      <c r="H569" s="140"/>
      <c r="I569" s="141">
        <v>37</v>
      </c>
      <c r="J569" s="145" t="s">
        <v>86</v>
      </c>
      <c r="K569" s="215">
        <f>SUM(K570)</f>
        <v>150000</v>
      </c>
      <c r="L569" s="215">
        <v>70000</v>
      </c>
      <c r="M569" s="215">
        <v>70000</v>
      </c>
      <c r="N569" s="143">
        <f>AVERAGE(L569/K569)*100</f>
        <v>46.666666666666664</v>
      </c>
      <c r="O569" s="144">
        <f>AVERAGE(M569/L569)*100</f>
        <v>100</v>
      </c>
      <c r="P569" s="130"/>
    </row>
    <row r="570" spans="1:16" s="62" customFormat="1" x14ac:dyDescent="0.2">
      <c r="A570" s="139">
        <v>1</v>
      </c>
      <c r="B570" s="139"/>
      <c r="C570" s="139"/>
      <c r="D570" s="139"/>
      <c r="E570" s="139" t="s">
        <v>141</v>
      </c>
      <c r="F570" s="139" t="s">
        <v>141</v>
      </c>
      <c r="G570" s="139" t="s">
        <v>141</v>
      </c>
      <c r="H570" s="140"/>
      <c r="I570" s="141">
        <v>372</v>
      </c>
      <c r="J570" s="145" t="s">
        <v>87</v>
      </c>
      <c r="K570" s="215">
        <v>150000</v>
      </c>
      <c r="L570" s="215"/>
      <c r="M570" s="215"/>
      <c r="N570" s="159"/>
      <c r="O570" s="147"/>
      <c r="P570" s="130"/>
    </row>
    <row r="571" spans="1:16" s="62" customFormat="1" x14ac:dyDescent="0.2">
      <c r="A571" s="133">
        <v>1</v>
      </c>
      <c r="B571" s="133"/>
      <c r="C571" s="133"/>
      <c r="D571" s="133"/>
      <c r="E571" s="133" t="s">
        <v>135</v>
      </c>
      <c r="F571" s="133" t="s">
        <v>135</v>
      </c>
      <c r="G571" s="133" t="s">
        <v>135</v>
      </c>
      <c r="H571" s="134" t="s">
        <v>458</v>
      </c>
      <c r="I571" s="134" t="s">
        <v>474</v>
      </c>
      <c r="J571" s="135" t="s">
        <v>475</v>
      </c>
      <c r="K571" s="136">
        <f>SUM(K572)</f>
        <v>100000</v>
      </c>
      <c r="L571" s="136">
        <f t="shared" ref="L571:M571" si="249">SUM(L572)</f>
        <v>100000</v>
      </c>
      <c r="M571" s="136">
        <f t="shared" si="249"/>
        <v>100000</v>
      </c>
      <c r="N571" s="137">
        <f>AVERAGE(L571/K571)*100</f>
        <v>100</v>
      </c>
      <c r="O571" s="138">
        <f>AVERAGE(M571/L571)*100</f>
        <v>100</v>
      </c>
      <c r="P571" s="130"/>
    </row>
    <row r="572" spans="1:16" s="62" customFormat="1" x14ac:dyDescent="0.2">
      <c r="A572" s="139"/>
      <c r="B572" s="139"/>
      <c r="C572" s="139"/>
      <c r="D572" s="139"/>
      <c r="E572" s="139" t="s">
        <v>141</v>
      </c>
      <c r="F572" s="139" t="s">
        <v>141</v>
      </c>
      <c r="G572" s="139" t="s">
        <v>141</v>
      </c>
      <c r="H572" s="140"/>
      <c r="I572" s="141">
        <v>37</v>
      </c>
      <c r="J572" s="145" t="s">
        <v>86</v>
      </c>
      <c r="K572" s="215">
        <f>SUM(K573)</f>
        <v>100000</v>
      </c>
      <c r="L572" s="215">
        <v>100000</v>
      </c>
      <c r="M572" s="215">
        <v>100000</v>
      </c>
      <c r="N572" s="143">
        <f>AVERAGE(L572/K572)*100</f>
        <v>100</v>
      </c>
      <c r="O572" s="144">
        <f>AVERAGE(M572/L572)*100</f>
        <v>100</v>
      </c>
      <c r="P572" s="130"/>
    </row>
    <row r="573" spans="1:16" s="62" customFormat="1" x14ac:dyDescent="0.2">
      <c r="A573" s="139">
        <v>1</v>
      </c>
      <c r="B573" s="139"/>
      <c r="C573" s="139"/>
      <c r="D573" s="139"/>
      <c r="E573" s="139" t="s">
        <v>141</v>
      </c>
      <c r="F573" s="139" t="s">
        <v>141</v>
      </c>
      <c r="G573" s="139" t="s">
        <v>141</v>
      </c>
      <c r="H573" s="140"/>
      <c r="I573" s="141">
        <v>372</v>
      </c>
      <c r="J573" s="145" t="s">
        <v>87</v>
      </c>
      <c r="K573" s="215">
        <v>100000</v>
      </c>
      <c r="L573" s="215"/>
      <c r="M573" s="215"/>
      <c r="N573" s="159"/>
      <c r="O573" s="147"/>
      <c r="P573" s="130"/>
    </row>
    <row r="574" spans="1:16" s="62" customFormat="1" x14ac:dyDescent="0.2">
      <c r="A574" s="193">
        <v>1</v>
      </c>
      <c r="B574" s="193"/>
      <c r="C574" s="193"/>
      <c r="D574" s="193"/>
      <c r="E574" s="193" t="s">
        <v>135</v>
      </c>
      <c r="F574" s="193" t="s">
        <v>135</v>
      </c>
      <c r="G574" s="193" t="s">
        <v>135</v>
      </c>
      <c r="H574" s="194"/>
      <c r="I574" s="194" t="s">
        <v>476</v>
      </c>
      <c r="J574" s="196" t="s">
        <v>477</v>
      </c>
      <c r="K574" s="197">
        <f t="shared" ref="K574:M575" si="250">SUM(K575)</f>
        <v>130000</v>
      </c>
      <c r="L574" s="197">
        <f t="shared" si="250"/>
        <v>130000</v>
      </c>
      <c r="M574" s="197">
        <f t="shared" si="250"/>
        <v>130000</v>
      </c>
      <c r="N574" s="191">
        <f t="shared" ref="N574:O580" si="251">AVERAGE(L574/K574)*100</f>
        <v>100</v>
      </c>
      <c r="O574" s="192">
        <f t="shared" si="251"/>
        <v>100</v>
      </c>
      <c r="P574" s="130"/>
    </row>
    <row r="575" spans="1:16" s="62" customFormat="1" x14ac:dyDescent="0.2">
      <c r="A575" s="133">
        <v>1</v>
      </c>
      <c r="B575" s="133"/>
      <c r="C575" s="133"/>
      <c r="D575" s="133"/>
      <c r="E575" s="133" t="s">
        <v>135</v>
      </c>
      <c r="F575" s="133" t="s">
        <v>135</v>
      </c>
      <c r="G575" s="133" t="s">
        <v>135</v>
      </c>
      <c r="H575" s="134" t="s">
        <v>414</v>
      </c>
      <c r="I575" s="134" t="s">
        <v>478</v>
      </c>
      <c r="J575" s="135" t="s">
        <v>479</v>
      </c>
      <c r="K575" s="136">
        <f t="shared" si="250"/>
        <v>130000</v>
      </c>
      <c r="L575" s="136">
        <f t="shared" si="250"/>
        <v>130000</v>
      </c>
      <c r="M575" s="136">
        <f t="shared" si="250"/>
        <v>130000</v>
      </c>
      <c r="N575" s="137">
        <f t="shared" si="251"/>
        <v>100</v>
      </c>
      <c r="O575" s="138">
        <f t="shared" si="251"/>
        <v>100</v>
      </c>
      <c r="P575" s="130"/>
    </row>
    <row r="576" spans="1:16" s="62" customFormat="1" x14ac:dyDescent="0.2">
      <c r="A576" s="139"/>
      <c r="B576" s="139"/>
      <c r="C576" s="139"/>
      <c r="D576" s="139"/>
      <c r="E576" s="139" t="s">
        <v>141</v>
      </c>
      <c r="F576" s="139" t="s">
        <v>141</v>
      </c>
      <c r="G576" s="139" t="s">
        <v>141</v>
      </c>
      <c r="H576" s="140"/>
      <c r="I576" s="141">
        <v>38</v>
      </c>
      <c r="J576" s="145" t="s">
        <v>148</v>
      </c>
      <c r="K576" s="215">
        <f>SUM(K577)</f>
        <v>130000</v>
      </c>
      <c r="L576" s="215">
        <v>130000</v>
      </c>
      <c r="M576" s="215">
        <v>130000</v>
      </c>
      <c r="N576" s="143">
        <f t="shared" si="251"/>
        <v>100</v>
      </c>
      <c r="O576" s="144">
        <f t="shared" si="251"/>
        <v>100</v>
      </c>
      <c r="P576" s="130"/>
    </row>
    <row r="577" spans="1:16" s="62" customFormat="1" x14ac:dyDescent="0.2">
      <c r="A577" s="139">
        <v>1</v>
      </c>
      <c r="B577" s="139"/>
      <c r="C577" s="139"/>
      <c r="D577" s="139"/>
      <c r="E577" s="139" t="s">
        <v>141</v>
      </c>
      <c r="F577" s="139" t="s">
        <v>141</v>
      </c>
      <c r="G577" s="139" t="s">
        <v>141</v>
      </c>
      <c r="H577" s="140"/>
      <c r="I577" s="141">
        <v>381</v>
      </c>
      <c r="J577" s="145" t="s">
        <v>89</v>
      </c>
      <c r="K577" s="215">
        <v>130000</v>
      </c>
      <c r="L577" s="215"/>
      <c r="M577" s="215"/>
      <c r="N577" s="159"/>
      <c r="O577" s="147"/>
      <c r="P577" s="130"/>
    </row>
    <row r="578" spans="1:16" s="62" customFormat="1" x14ac:dyDescent="0.2">
      <c r="A578" s="193"/>
      <c r="B578" s="193"/>
      <c r="C578" s="193"/>
      <c r="D578" s="193">
        <v>4</v>
      </c>
      <c r="E578" s="193" t="s">
        <v>135</v>
      </c>
      <c r="F578" s="193" t="s">
        <v>135</v>
      </c>
      <c r="G578" s="193" t="s">
        <v>135</v>
      </c>
      <c r="H578" s="194"/>
      <c r="I578" s="194" t="s">
        <v>480</v>
      </c>
      <c r="J578" s="196" t="s">
        <v>481</v>
      </c>
      <c r="K578" s="197">
        <f>SUM(K579)</f>
        <v>50000</v>
      </c>
      <c r="L578" s="197">
        <f t="shared" ref="L578:M578" si="252">SUM(L579)</f>
        <v>50000</v>
      </c>
      <c r="M578" s="197">
        <f t="shared" si="252"/>
        <v>50000</v>
      </c>
      <c r="N578" s="191">
        <f t="shared" ref="N578:N580" si="253">AVERAGE(L578/K578)*100</f>
        <v>100</v>
      </c>
      <c r="O578" s="192">
        <f t="shared" si="251"/>
        <v>100</v>
      </c>
      <c r="P578" s="130"/>
    </row>
    <row r="579" spans="1:16" s="62" customFormat="1" x14ac:dyDescent="0.2">
      <c r="A579" s="133"/>
      <c r="B579" s="133"/>
      <c r="C579" s="133"/>
      <c r="D579" s="133">
        <v>4</v>
      </c>
      <c r="E579" s="133" t="s">
        <v>135</v>
      </c>
      <c r="F579" s="133" t="s">
        <v>135</v>
      </c>
      <c r="G579" s="133" t="s">
        <v>135</v>
      </c>
      <c r="H579" s="134" t="s">
        <v>482</v>
      </c>
      <c r="I579" s="134" t="s">
        <v>567</v>
      </c>
      <c r="J579" s="135" t="s">
        <v>611</v>
      </c>
      <c r="K579" s="136">
        <f>SUM(K580+K584)</f>
        <v>50000</v>
      </c>
      <c r="L579" s="136">
        <f t="shared" ref="L579:M579" si="254">SUM(L580+L584)</f>
        <v>50000</v>
      </c>
      <c r="M579" s="136">
        <f t="shared" si="254"/>
        <v>50000</v>
      </c>
      <c r="N579" s="137">
        <f t="shared" si="253"/>
        <v>100</v>
      </c>
      <c r="O579" s="138">
        <f t="shared" si="251"/>
        <v>100</v>
      </c>
    </row>
    <row r="580" spans="1:16" s="62" customFormat="1" x14ac:dyDescent="0.2">
      <c r="A580" s="153"/>
      <c r="B580" s="153"/>
      <c r="C580" s="153"/>
      <c r="D580" s="153"/>
      <c r="E580" s="153"/>
      <c r="F580" s="153"/>
      <c r="G580" s="153"/>
      <c r="H580" s="140"/>
      <c r="I580" s="140" t="s">
        <v>359</v>
      </c>
      <c r="J580" s="145" t="s">
        <v>66</v>
      </c>
      <c r="K580" s="210">
        <f>SUM(K581:K583)</f>
        <v>41000</v>
      </c>
      <c r="L580" s="145">
        <v>41000</v>
      </c>
      <c r="M580" s="145">
        <v>41000</v>
      </c>
      <c r="N580" s="143">
        <f t="shared" si="253"/>
        <v>100</v>
      </c>
      <c r="O580" s="144">
        <f t="shared" si="251"/>
        <v>100</v>
      </c>
    </row>
    <row r="581" spans="1:16" s="62" customFormat="1" x14ac:dyDescent="0.2">
      <c r="A581" s="153"/>
      <c r="B581" s="153"/>
      <c r="C581" s="153"/>
      <c r="D581" s="153">
        <v>4</v>
      </c>
      <c r="E581" s="153"/>
      <c r="F581" s="153"/>
      <c r="G581" s="153"/>
      <c r="H581" s="140"/>
      <c r="I581" s="140" t="s">
        <v>360</v>
      </c>
      <c r="J581" s="145" t="s">
        <v>157</v>
      </c>
      <c r="K581" s="215">
        <v>35000</v>
      </c>
      <c r="L581" s="215"/>
      <c r="M581" s="215"/>
      <c r="N581" s="144"/>
      <c r="O581" s="144"/>
    </row>
    <row r="582" spans="1:16" s="62" customFormat="1" x14ac:dyDescent="0.2">
      <c r="A582" s="153"/>
      <c r="B582" s="153"/>
      <c r="C582" s="153"/>
      <c r="D582" s="153">
        <v>4</v>
      </c>
      <c r="E582" s="153"/>
      <c r="F582" s="153"/>
      <c r="G582" s="153"/>
      <c r="H582" s="140"/>
      <c r="I582" s="140" t="s">
        <v>361</v>
      </c>
      <c r="J582" s="83" t="s">
        <v>69</v>
      </c>
      <c r="K582" s="215">
        <v>1000</v>
      </c>
      <c r="L582" s="215"/>
      <c r="M582" s="215"/>
      <c r="N582" s="144"/>
      <c r="O582" s="144"/>
    </row>
    <row r="583" spans="1:16" s="62" customFormat="1" x14ac:dyDescent="0.2">
      <c r="A583" s="153"/>
      <c r="B583" s="153"/>
      <c r="C583" s="153"/>
      <c r="D583" s="153">
        <v>4</v>
      </c>
      <c r="E583" s="153"/>
      <c r="F583" s="153"/>
      <c r="G583" s="153"/>
      <c r="H583" s="140"/>
      <c r="I583" s="140" t="s">
        <v>362</v>
      </c>
      <c r="J583" s="145" t="s">
        <v>71</v>
      </c>
      <c r="K583" s="215">
        <v>5000</v>
      </c>
      <c r="L583" s="215"/>
      <c r="M583" s="215"/>
      <c r="N583" s="144"/>
      <c r="O583" s="144"/>
    </row>
    <row r="584" spans="1:16" s="62" customFormat="1" x14ac:dyDescent="0.2">
      <c r="A584" s="153"/>
      <c r="B584" s="153"/>
      <c r="C584" s="153"/>
      <c r="D584" s="153"/>
      <c r="E584" s="153"/>
      <c r="F584" s="153"/>
      <c r="G584" s="153"/>
      <c r="H584" s="140"/>
      <c r="I584" s="140" t="s">
        <v>350</v>
      </c>
      <c r="J584" s="145" t="s">
        <v>72</v>
      </c>
      <c r="K584" s="210">
        <f>SUM(K585:K587)</f>
        <v>9000</v>
      </c>
      <c r="L584" s="210">
        <v>9000</v>
      </c>
      <c r="M584" s="210">
        <v>9000</v>
      </c>
      <c r="N584" s="143">
        <f t="shared" ref="N584:O584" si="255">AVERAGE(L584/K584)*100</f>
        <v>100</v>
      </c>
      <c r="O584" s="144">
        <f t="shared" si="255"/>
        <v>100</v>
      </c>
    </row>
    <row r="585" spans="1:16" s="62" customFormat="1" x14ac:dyDescent="0.2">
      <c r="A585" s="153"/>
      <c r="B585" s="153"/>
      <c r="C585" s="153"/>
      <c r="D585" s="153">
        <v>4</v>
      </c>
      <c r="E585" s="153"/>
      <c r="F585" s="153"/>
      <c r="G585" s="153"/>
      <c r="H585" s="140"/>
      <c r="I585" s="140" t="s">
        <v>363</v>
      </c>
      <c r="J585" s="145" t="s">
        <v>73</v>
      </c>
      <c r="K585" s="215">
        <v>5000</v>
      </c>
      <c r="L585" s="215"/>
      <c r="M585" s="215"/>
      <c r="N585" s="144"/>
      <c r="O585" s="144"/>
    </row>
    <row r="586" spans="1:16" s="62" customFormat="1" x14ac:dyDescent="0.2">
      <c r="A586" s="153"/>
      <c r="B586" s="153"/>
      <c r="C586" s="153"/>
      <c r="D586" s="153">
        <v>4</v>
      </c>
      <c r="E586" s="153"/>
      <c r="F586" s="153"/>
      <c r="G586" s="153"/>
      <c r="H586" s="140"/>
      <c r="I586" s="140" t="s">
        <v>351</v>
      </c>
      <c r="J586" s="145" t="s">
        <v>75</v>
      </c>
      <c r="K586" s="215">
        <v>2000</v>
      </c>
      <c r="L586" s="215"/>
      <c r="M586" s="215"/>
      <c r="N586" s="144"/>
      <c r="O586" s="144"/>
    </row>
    <row r="587" spans="1:16" s="62" customFormat="1" ht="13.5" customHeight="1" x14ac:dyDescent="0.2">
      <c r="A587" s="153"/>
      <c r="B587" s="153"/>
      <c r="C587" s="153"/>
      <c r="D587" s="153">
        <v>4</v>
      </c>
      <c r="E587" s="153"/>
      <c r="F587" s="153"/>
      <c r="G587" s="153"/>
      <c r="H587" s="140"/>
      <c r="I587" s="140" t="s">
        <v>365</v>
      </c>
      <c r="J587" s="145" t="s">
        <v>77</v>
      </c>
      <c r="K587" s="215">
        <v>2000</v>
      </c>
      <c r="L587" s="215"/>
      <c r="M587" s="215"/>
      <c r="N587" s="144"/>
      <c r="O587" s="144"/>
    </row>
    <row r="588" spans="1:16" s="62" customFormat="1" ht="12.75" customHeight="1" x14ac:dyDescent="0.2">
      <c r="A588" s="193">
        <v>1</v>
      </c>
      <c r="B588" s="193"/>
      <c r="C588" s="193"/>
      <c r="D588" s="193"/>
      <c r="E588" s="193" t="s">
        <v>135</v>
      </c>
      <c r="F588" s="193" t="s">
        <v>135</v>
      </c>
      <c r="G588" s="193" t="s">
        <v>135</v>
      </c>
      <c r="H588" s="194"/>
      <c r="I588" s="194" t="s">
        <v>483</v>
      </c>
      <c r="J588" s="196" t="s">
        <v>484</v>
      </c>
      <c r="K588" s="197">
        <f t="shared" ref="K588:M589" si="256">SUM(K589)</f>
        <v>200000</v>
      </c>
      <c r="L588" s="197">
        <f t="shared" si="256"/>
        <v>200000</v>
      </c>
      <c r="M588" s="197">
        <f t="shared" si="256"/>
        <v>200000</v>
      </c>
      <c r="N588" s="191">
        <f t="shared" ref="N588:O590" si="257">AVERAGE(L588/K588)*100</f>
        <v>100</v>
      </c>
      <c r="O588" s="192">
        <f t="shared" si="257"/>
        <v>100</v>
      </c>
      <c r="P588" s="130"/>
    </row>
    <row r="589" spans="1:16" s="66" customFormat="1" x14ac:dyDescent="0.2">
      <c r="A589" s="156">
        <v>1</v>
      </c>
      <c r="B589" s="156"/>
      <c r="C589" s="156"/>
      <c r="D589" s="156"/>
      <c r="E589" s="156" t="s">
        <v>135</v>
      </c>
      <c r="F589" s="156" t="s">
        <v>135</v>
      </c>
      <c r="G589" s="156" t="s">
        <v>135</v>
      </c>
      <c r="H589" s="157" t="s">
        <v>458</v>
      </c>
      <c r="I589" s="134" t="s">
        <v>565</v>
      </c>
      <c r="J589" s="135" t="s">
        <v>566</v>
      </c>
      <c r="K589" s="167">
        <f t="shared" si="256"/>
        <v>200000</v>
      </c>
      <c r="L589" s="167">
        <f t="shared" si="256"/>
        <v>200000</v>
      </c>
      <c r="M589" s="167">
        <f t="shared" si="256"/>
        <v>200000</v>
      </c>
      <c r="N589" s="168">
        <f t="shared" si="257"/>
        <v>100</v>
      </c>
      <c r="O589" s="169">
        <f t="shared" si="257"/>
        <v>100</v>
      </c>
      <c r="P589" s="152"/>
    </row>
    <row r="590" spans="1:16" s="62" customFormat="1" x14ac:dyDescent="0.2">
      <c r="A590" s="139"/>
      <c r="B590" s="139"/>
      <c r="C590" s="139"/>
      <c r="D590" s="139"/>
      <c r="E590" s="139" t="s">
        <v>141</v>
      </c>
      <c r="F590" s="139" t="s">
        <v>141</v>
      </c>
      <c r="G590" s="139" t="s">
        <v>141</v>
      </c>
      <c r="H590" s="140"/>
      <c r="I590" s="141">
        <v>37</v>
      </c>
      <c r="J590" s="145" t="s">
        <v>86</v>
      </c>
      <c r="K590" s="215">
        <f>SUM(K591)</f>
        <v>200000</v>
      </c>
      <c r="L590" s="215">
        <v>200000</v>
      </c>
      <c r="M590" s="215">
        <v>200000</v>
      </c>
      <c r="N590" s="143">
        <f t="shared" si="257"/>
        <v>100</v>
      </c>
      <c r="O590" s="144">
        <f t="shared" si="257"/>
        <v>100</v>
      </c>
      <c r="P590" s="130"/>
    </row>
    <row r="591" spans="1:16" s="62" customFormat="1" x14ac:dyDescent="0.2">
      <c r="A591" s="139">
        <v>1</v>
      </c>
      <c r="B591" s="139"/>
      <c r="C591" s="139"/>
      <c r="D591" s="139"/>
      <c r="E591" s="139" t="s">
        <v>141</v>
      </c>
      <c r="F591" s="139" t="s">
        <v>141</v>
      </c>
      <c r="G591" s="139" t="s">
        <v>141</v>
      </c>
      <c r="H591" s="140"/>
      <c r="I591" s="141">
        <v>372</v>
      </c>
      <c r="J591" s="145" t="s">
        <v>87</v>
      </c>
      <c r="K591" s="215">
        <v>200000</v>
      </c>
      <c r="L591" s="215"/>
      <c r="M591" s="215"/>
      <c r="N591" s="159"/>
      <c r="O591" s="147"/>
      <c r="P591" s="130"/>
    </row>
    <row r="592" spans="1:16" s="62" customFormat="1" ht="12.75" customHeight="1" x14ac:dyDescent="0.2">
      <c r="A592" s="193">
        <v>1</v>
      </c>
      <c r="B592" s="193"/>
      <c r="C592" s="193"/>
      <c r="D592" s="193"/>
      <c r="E592" s="193" t="s">
        <v>135</v>
      </c>
      <c r="F592" s="193" t="s">
        <v>135</v>
      </c>
      <c r="G592" s="193" t="s">
        <v>135</v>
      </c>
      <c r="H592" s="194"/>
      <c r="I592" s="194" t="s">
        <v>311</v>
      </c>
      <c r="J592" s="196" t="s">
        <v>532</v>
      </c>
      <c r="K592" s="216">
        <f>SUM(K593+K596)</f>
        <v>85000</v>
      </c>
      <c r="L592" s="216">
        <f t="shared" ref="L592:M592" si="258">SUM(L593+L596)</f>
        <v>85000</v>
      </c>
      <c r="M592" s="216">
        <f t="shared" si="258"/>
        <v>85000</v>
      </c>
      <c r="N592" s="191">
        <f t="shared" ref="N592" si="259">AVERAGE(L592/K592)*100</f>
        <v>100</v>
      </c>
      <c r="O592" s="192">
        <f t="shared" ref="O592" si="260">AVERAGE(M592/L592)*100</f>
        <v>100</v>
      </c>
      <c r="P592" s="130"/>
    </row>
    <row r="593" spans="1:16" s="62" customFormat="1" x14ac:dyDescent="0.2">
      <c r="A593" s="156">
        <v>1</v>
      </c>
      <c r="B593" s="156"/>
      <c r="C593" s="156"/>
      <c r="D593" s="156"/>
      <c r="E593" s="156" t="s">
        <v>135</v>
      </c>
      <c r="F593" s="156" t="s">
        <v>135</v>
      </c>
      <c r="G593" s="156" t="s">
        <v>135</v>
      </c>
      <c r="H593" s="157" t="s">
        <v>453</v>
      </c>
      <c r="I593" s="157" t="s">
        <v>533</v>
      </c>
      <c r="J593" s="158" t="s">
        <v>534</v>
      </c>
      <c r="K593" s="167">
        <f t="shared" ref="K593:M593" si="261">SUM(K594)</f>
        <v>70000</v>
      </c>
      <c r="L593" s="167">
        <f t="shared" si="261"/>
        <v>70000</v>
      </c>
      <c r="M593" s="167">
        <f t="shared" si="261"/>
        <v>70000</v>
      </c>
      <c r="N593" s="168">
        <f t="shared" ref="N593:N594" si="262">AVERAGE(L593/K593)*100</f>
        <v>100</v>
      </c>
      <c r="O593" s="169">
        <f t="shared" ref="O593:O594" si="263">AVERAGE(M593/L593)*100</f>
        <v>100</v>
      </c>
      <c r="P593" s="130"/>
    </row>
    <row r="594" spans="1:16" s="62" customFormat="1" x14ac:dyDescent="0.2">
      <c r="A594" s="139"/>
      <c r="B594" s="139"/>
      <c r="C594" s="139"/>
      <c r="D594" s="139"/>
      <c r="E594" s="139"/>
      <c r="F594" s="139"/>
      <c r="G594" s="139"/>
      <c r="H594" s="140"/>
      <c r="I594" s="141">
        <v>32</v>
      </c>
      <c r="J594" s="145" t="s">
        <v>72</v>
      </c>
      <c r="K594" s="215">
        <f>SUM(K595)</f>
        <v>70000</v>
      </c>
      <c r="L594" s="215">
        <v>70000</v>
      </c>
      <c r="M594" s="215">
        <v>70000</v>
      </c>
      <c r="N594" s="143">
        <f t="shared" si="262"/>
        <v>100</v>
      </c>
      <c r="O594" s="144">
        <f t="shared" si="263"/>
        <v>100</v>
      </c>
      <c r="P594" s="130"/>
    </row>
    <row r="595" spans="1:16" s="62" customFormat="1" x14ac:dyDescent="0.2">
      <c r="A595" s="139"/>
      <c r="B595" s="139"/>
      <c r="C595" s="139"/>
      <c r="D595" s="139"/>
      <c r="E595" s="139"/>
      <c r="F595" s="139"/>
      <c r="G595" s="139"/>
      <c r="H595" s="140"/>
      <c r="I595" s="141">
        <v>323</v>
      </c>
      <c r="J595" s="145" t="s">
        <v>75</v>
      </c>
      <c r="K595" s="215">
        <v>70000</v>
      </c>
      <c r="L595" s="215"/>
      <c r="M595" s="215"/>
      <c r="N595" s="159"/>
      <c r="O595" s="147"/>
      <c r="P595" s="130"/>
    </row>
    <row r="596" spans="1:16" s="62" customFormat="1" x14ac:dyDescent="0.2">
      <c r="A596" s="156">
        <v>1</v>
      </c>
      <c r="B596" s="156"/>
      <c r="C596" s="156"/>
      <c r="D596" s="156"/>
      <c r="E596" s="156"/>
      <c r="F596" s="156"/>
      <c r="G596" s="156"/>
      <c r="H596" s="157" t="s">
        <v>453</v>
      </c>
      <c r="I596" s="157" t="s">
        <v>535</v>
      </c>
      <c r="J596" s="158" t="s">
        <v>536</v>
      </c>
      <c r="K596" s="167">
        <f t="shared" ref="K596:M596" si="264">SUM(K597)</f>
        <v>15000</v>
      </c>
      <c r="L596" s="167">
        <f t="shared" si="264"/>
        <v>15000</v>
      </c>
      <c r="M596" s="167">
        <f t="shared" si="264"/>
        <v>15000</v>
      </c>
      <c r="N596" s="168">
        <f t="shared" ref="N596:N597" si="265">AVERAGE(L596/K596)*100</f>
        <v>100</v>
      </c>
      <c r="O596" s="169">
        <f t="shared" ref="O596:O597" si="266">AVERAGE(M596/L596)*100</f>
        <v>100</v>
      </c>
      <c r="P596" s="130"/>
    </row>
    <row r="597" spans="1:16" s="62" customFormat="1" x14ac:dyDescent="0.2">
      <c r="A597" s="139"/>
      <c r="B597" s="139"/>
      <c r="C597" s="139"/>
      <c r="D597" s="139"/>
      <c r="E597" s="139"/>
      <c r="F597" s="139"/>
      <c r="G597" s="139"/>
      <c r="H597" s="140"/>
      <c r="I597" s="141">
        <v>32</v>
      </c>
      <c r="J597" s="145" t="s">
        <v>72</v>
      </c>
      <c r="K597" s="215">
        <f>SUM(K598)</f>
        <v>15000</v>
      </c>
      <c r="L597" s="215">
        <v>15000</v>
      </c>
      <c r="M597" s="215">
        <v>15000</v>
      </c>
      <c r="N597" s="143">
        <f t="shared" si="265"/>
        <v>100</v>
      </c>
      <c r="O597" s="144">
        <f t="shared" si="266"/>
        <v>100</v>
      </c>
      <c r="P597" s="130"/>
    </row>
    <row r="598" spans="1:16" s="62" customFormat="1" x14ac:dyDescent="0.2">
      <c r="A598" s="139">
        <v>1</v>
      </c>
      <c r="B598" s="139"/>
      <c r="C598" s="139"/>
      <c r="D598" s="139"/>
      <c r="E598" s="139"/>
      <c r="F598" s="139"/>
      <c r="G598" s="139"/>
      <c r="H598" s="140"/>
      <c r="I598" s="141">
        <v>323</v>
      </c>
      <c r="J598" s="145" t="s">
        <v>75</v>
      </c>
      <c r="K598" s="215">
        <v>15000</v>
      </c>
      <c r="L598" s="215"/>
      <c r="M598" s="215"/>
      <c r="N598" s="159"/>
      <c r="O598" s="147"/>
      <c r="P598" s="130"/>
    </row>
    <row r="599" spans="1:16" s="62" customFormat="1" x14ac:dyDescent="0.2">
      <c r="A599" s="149"/>
      <c r="B599" s="149"/>
      <c r="C599" s="149"/>
      <c r="D599" s="149"/>
      <c r="E599" s="149"/>
      <c r="F599" s="149"/>
      <c r="G599" s="150"/>
      <c r="H599" s="198" t="s">
        <v>555</v>
      </c>
      <c r="I599" s="151"/>
      <c r="J599" s="151"/>
      <c r="K599" s="203">
        <f>SUM(K601)</f>
        <v>430000</v>
      </c>
      <c r="L599" s="203">
        <f t="shared" ref="L599:M599" si="267">SUM(L601)</f>
        <v>430000</v>
      </c>
      <c r="M599" s="203">
        <f t="shared" si="267"/>
        <v>430000</v>
      </c>
      <c r="N599" s="199">
        <f>AVERAGE(L599/K599)*100</f>
        <v>100</v>
      </c>
      <c r="O599" s="200">
        <f>AVERAGE(M599/L599)*100</f>
        <v>100</v>
      </c>
      <c r="P599" s="130"/>
    </row>
    <row r="600" spans="1:16" s="62" customFormat="1" x14ac:dyDescent="0.2">
      <c r="A600" s="149"/>
      <c r="B600" s="149"/>
      <c r="C600" s="149"/>
      <c r="D600" s="149"/>
      <c r="E600" s="149"/>
      <c r="F600" s="149"/>
      <c r="G600" s="149"/>
      <c r="H600" s="150" t="s">
        <v>133</v>
      </c>
      <c r="I600" s="198" t="s">
        <v>134</v>
      </c>
      <c r="J600" s="151"/>
      <c r="K600" s="151">
        <f>SUM(K602+K605+K608)</f>
        <v>430000</v>
      </c>
      <c r="L600" s="151">
        <f t="shared" ref="L600:M600" si="268">SUM(L602+L605+L608)</f>
        <v>430000</v>
      </c>
      <c r="M600" s="151">
        <f t="shared" si="268"/>
        <v>430000</v>
      </c>
      <c r="N600" s="199">
        <f t="shared" ref="N600:O603" si="269">AVERAGE(L600/K600)*100</f>
        <v>100</v>
      </c>
      <c r="O600" s="200">
        <f t="shared" si="269"/>
        <v>100</v>
      </c>
      <c r="P600" s="130"/>
    </row>
    <row r="601" spans="1:16" s="62" customFormat="1" x14ac:dyDescent="0.2">
      <c r="A601" s="193">
        <v>1</v>
      </c>
      <c r="B601" s="193"/>
      <c r="C601" s="193"/>
      <c r="D601" s="193"/>
      <c r="E601" s="193" t="s">
        <v>135</v>
      </c>
      <c r="F601" s="193" t="s">
        <v>135</v>
      </c>
      <c r="G601" s="193" t="s">
        <v>135</v>
      </c>
      <c r="H601" s="194"/>
      <c r="I601" s="194" t="s">
        <v>485</v>
      </c>
      <c r="J601" s="196" t="s">
        <v>486</v>
      </c>
      <c r="K601" s="197">
        <f>SUM(K602+K605+K608)</f>
        <v>430000</v>
      </c>
      <c r="L601" s="197">
        <f t="shared" ref="L601:M601" si="270">SUM(L602+L605+L608)</f>
        <v>430000</v>
      </c>
      <c r="M601" s="197">
        <f t="shared" si="270"/>
        <v>430000</v>
      </c>
      <c r="N601" s="191">
        <f t="shared" si="269"/>
        <v>100</v>
      </c>
      <c r="O601" s="192">
        <f t="shared" si="269"/>
        <v>100</v>
      </c>
      <c r="P601" s="130"/>
    </row>
    <row r="602" spans="1:16" s="62" customFormat="1" x14ac:dyDescent="0.2">
      <c r="A602" s="133">
        <v>1</v>
      </c>
      <c r="B602" s="133"/>
      <c r="C602" s="133"/>
      <c r="D602" s="133"/>
      <c r="E602" s="133" t="s">
        <v>135</v>
      </c>
      <c r="F602" s="133" t="s">
        <v>135</v>
      </c>
      <c r="G602" s="133" t="s">
        <v>135</v>
      </c>
      <c r="H602" s="134" t="s">
        <v>487</v>
      </c>
      <c r="I602" s="134" t="s">
        <v>488</v>
      </c>
      <c r="J602" s="135" t="s">
        <v>489</v>
      </c>
      <c r="K602" s="136">
        <f t="shared" ref="K602:M602" si="271">SUM(K603)</f>
        <v>400000</v>
      </c>
      <c r="L602" s="136">
        <f t="shared" si="271"/>
        <v>400000</v>
      </c>
      <c r="M602" s="136">
        <f t="shared" si="271"/>
        <v>400000</v>
      </c>
      <c r="N602" s="137">
        <f t="shared" si="269"/>
        <v>100</v>
      </c>
      <c r="O602" s="138">
        <f t="shared" si="269"/>
        <v>100</v>
      </c>
      <c r="P602" s="130"/>
    </row>
    <row r="603" spans="1:16" s="62" customFormat="1" x14ac:dyDescent="0.2">
      <c r="A603" s="139"/>
      <c r="B603" s="139"/>
      <c r="C603" s="139"/>
      <c r="D603" s="139"/>
      <c r="E603" s="139" t="s">
        <v>141</v>
      </c>
      <c r="F603" s="139" t="s">
        <v>141</v>
      </c>
      <c r="G603" s="139" t="s">
        <v>141</v>
      </c>
      <c r="H603" s="140"/>
      <c r="I603" s="141">
        <v>38</v>
      </c>
      <c r="J603" s="145" t="s">
        <v>148</v>
      </c>
      <c r="K603" s="215">
        <f>SUM(K604)</f>
        <v>400000</v>
      </c>
      <c r="L603" s="215">
        <v>400000</v>
      </c>
      <c r="M603" s="215">
        <v>400000</v>
      </c>
      <c r="N603" s="143">
        <f t="shared" si="269"/>
        <v>100</v>
      </c>
      <c r="O603" s="144">
        <f t="shared" si="269"/>
        <v>100</v>
      </c>
      <c r="P603" s="130"/>
    </row>
    <row r="604" spans="1:16" s="62" customFormat="1" x14ac:dyDescent="0.2">
      <c r="A604" s="139">
        <v>1</v>
      </c>
      <c r="B604" s="139"/>
      <c r="C604" s="139"/>
      <c r="D604" s="139"/>
      <c r="E604" s="139" t="s">
        <v>141</v>
      </c>
      <c r="F604" s="139" t="s">
        <v>141</v>
      </c>
      <c r="G604" s="139" t="s">
        <v>141</v>
      </c>
      <c r="H604" s="140"/>
      <c r="I604" s="141">
        <v>381</v>
      </c>
      <c r="J604" s="145" t="s">
        <v>89</v>
      </c>
      <c r="K604" s="215">
        <v>400000</v>
      </c>
      <c r="L604" s="215"/>
      <c r="M604" s="215"/>
      <c r="O604" s="154"/>
      <c r="P604" s="130"/>
    </row>
    <row r="605" spans="1:16" s="62" customFormat="1" x14ac:dyDescent="0.2">
      <c r="A605" s="156">
        <v>1</v>
      </c>
      <c r="B605" s="156"/>
      <c r="C605" s="156"/>
      <c r="D605" s="156"/>
      <c r="E605" s="156" t="s">
        <v>135</v>
      </c>
      <c r="F605" s="156" t="s">
        <v>135</v>
      </c>
      <c r="G605" s="156" t="s">
        <v>135</v>
      </c>
      <c r="H605" s="157" t="s">
        <v>487</v>
      </c>
      <c r="I605" s="134" t="s">
        <v>537</v>
      </c>
      <c r="J605" s="135" t="s">
        <v>538</v>
      </c>
      <c r="K605" s="167">
        <f t="shared" ref="K605:M605" si="272">SUM(K606)</f>
        <v>20000</v>
      </c>
      <c r="L605" s="167">
        <f t="shared" si="272"/>
        <v>20000</v>
      </c>
      <c r="M605" s="167">
        <f t="shared" si="272"/>
        <v>20000</v>
      </c>
      <c r="N605" s="168">
        <f t="shared" ref="N605:N606" si="273">AVERAGE(L605/K605)*100</f>
        <v>100</v>
      </c>
      <c r="O605" s="169">
        <f t="shared" ref="O605:O606" si="274">AVERAGE(M605/L605)*100</f>
        <v>100</v>
      </c>
      <c r="P605" s="130"/>
    </row>
    <row r="606" spans="1:16" s="62" customFormat="1" x14ac:dyDescent="0.2">
      <c r="A606" s="139"/>
      <c r="B606" s="139"/>
      <c r="C606" s="139"/>
      <c r="D606" s="139"/>
      <c r="E606" s="139" t="s">
        <v>141</v>
      </c>
      <c r="F606" s="139" t="s">
        <v>141</v>
      </c>
      <c r="G606" s="139" t="s">
        <v>141</v>
      </c>
      <c r="H606" s="140"/>
      <c r="I606" s="141">
        <v>38</v>
      </c>
      <c r="J606" s="145" t="s">
        <v>148</v>
      </c>
      <c r="K606" s="215">
        <f>SUM(K607)</f>
        <v>20000</v>
      </c>
      <c r="L606" s="215">
        <v>20000</v>
      </c>
      <c r="M606" s="215">
        <v>20000</v>
      </c>
      <c r="N606" s="143">
        <f t="shared" si="273"/>
        <v>100</v>
      </c>
      <c r="O606" s="144">
        <f t="shared" si="274"/>
        <v>100</v>
      </c>
      <c r="P606" s="130"/>
    </row>
    <row r="607" spans="1:16" s="62" customFormat="1" x14ac:dyDescent="0.2">
      <c r="A607" s="139">
        <v>1</v>
      </c>
      <c r="B607" s="139"/>
      <c r="C607" s="139"/>
      <c r="D607" s="139"/>
      <c r="E607" s="139" t="s">
        <v>141</v>
      </c>
      <c r="F607" s="139" t="s">
        <v>141</v>
      </c>
      <c r="G607" s="139" t="s">
        <v>141</v>
      </c>
      <c r="H607" s="140"/>
      <c r="I607" s="141">
        <v>381</v>
      </c>
      <c r="J607" s="145" t="s">
        <v>89</v>
      </c>
      <c r="K607" s="215">
        <v>20000</v>
      </c>
      <c r="L607" s="215"/>
      <c r="M607" s="215"/>
      <c r="N607" s="159"/>
      <c r="O607" s="147"/>
      <c r="P607" s="130"/>
    </row>
    <row r="608" spans="1:16" s="62" customFormat="1" x14ac:dyDescent="0.2">
      <c r="A608" s="156">
        <v>1</v>
      </c>
      <c r="B608" s="156"/>
      <c r="C608" s="156"/>
      <c r="D608" s="156"/>
      <c r="E608" s="156" t="s">
        <v>135</v>
      </c>
      <c r="F608" s="156" t="s">
        <v>135</v>
      </c>
      <c r="G608" s="156" t="s">
        <v>135</v>
      </c>
      <c r="H608" s="157" t="s">
        <v>487</v>
      </c>
      <c r="I608" s="134" t="s">
        <v>612</v>
      </c>
      <c r="J608" s="135" t="s">
        <v>613</v>
      </c>
      <c r="K608" s="167">
        <f t="shared" ref="K608:M608" si="275">SUM(K609)</f>
        <v>10000</v>
      </c>
      <c r="L608" s="167">
        <f t="shared" si="275"/>
        <v>10000</v>
      </c>
      <c r="M608" s="167">
        <f t="shared" si="275"/>
        <v>10000</v>
      </c>
      <c r="N608" s="168">
        <f t="shared" ref="N608:N609" si="276">AVERAGE(L608/K608)*100</f>
        <v>100</v>
      </c>
      <c r="O608" s="169">
        <f t="shared" ref="O608:O609" si="277">AVERAGE(M608/L608)*100</f>
        <v>100</v>
      </c>
      <c r="P608" s="130"/>
    </row>
    <row r="609" spans="1:16" s="62" customFormat="1" x14ac:dyDescent="0.2">
      <c r="A609" s="139"/>
      <c r="B609" s="139"/>
      <c r="C609" s="139"/>
      <c r="D609" s="139"/>
      <c r="E609" s="139" t="s">
        <v>141</v>
      </c>
      <c r="F609" s="139" t="s">
        <v>141</v>
      </c>
      <c r="G609" s="139" t="s">
        <v>141</v>
      </c>
      <c r="H609" s="140"/>
      <c r="I609" s="141">
        <v>38</v>
      </c>
      <c r="J609" s="145" t="s">
        <v>148</v>
      </c>
      <c r="K609" s="215">
        <f>SUM(K610)</f>
        <v>10000</v>
      </c>
      <c r="L609" s="215">
        <v>10000</v>
      </c>
      <c r="M609" s="215">
        <v>10000</v>
      </c>
      <c r="N609" s="143">
        <f t="shared" si="276"/>
        <v>100</v>
      </c>
      <c r="O609" s="144">
        <f t="shared" si="277"/>
        <v>100</v>
      </c>
      <c r="P609" s="130"/>
    </row>
    <row r="610" spans="1:16" s="62" customFormat="1" x14ac:dyDescent="0.2">
      <c r="A610" s="139">
        <v>1</v>
      </c>
      <c r="B610" s="139"/>
      <c r="C610" s="139"/>
      <c r="D610" s="139"/>
      <c r="E610" s="139" t="s">
        <v>141</v>
      </c>
      <c r="F610" s="139" t="s">
        <v>141</v>
      </c>
      <c r="G610" s="139" t="s">
        <v>141</v>
      </c>
      <c r="H610" s="140"/>
      <c r="I610" s="141">
        <v>381</v>
      </c>
      <c r="J610" s="145" t="s">
        <v>89</v>
      </c>
      <c r="K610" s="215">
        <v>10000</v>
      </c>
      <c r="L610" s="215"/>
      <c r="M610" s="215"/>
      <c r="N610" s="159"/>
      <c r="O610" s="147"/>
      <c r="P610" s="130"/>
    </row>
    <row r="611" spans="1:16" s="62" customFormat="1" x14ac:dyDescent="0.2">
      <c r="A611" s="139"/>
      <c r="B611" s="139"/>
      <c r="C611" s="139"/>
      <c r="D611" s="139"/>
      <c r="E611" s="139"/>
      <c r="F611" s="139"/>
      <c r="G611" s="139"/>
      <c r="H611" s="140"/>
      <c r="I611" s="141"/>
      <c r="J611" s="145"/>
      <c r="K611" s="173"/>
      <c r="O611" s="154"/>
      <c r="P611" s="130"/>
    </row>
    <row r="612" spans="1:16" x14ac:dyDescent="0.2">
      <c r="A612" s="176"/>
      <c r="B612" s="176"/>
      <c r="C612" s="176"/>
      <c r="D612" s="176"/>
      <c r="E612" s="176"/>
      <c r="F612" s="176"/>
      <c r="G612" s="176"/>
    </row>
    <row r="613" spans="1:16" x14ac:dyDescent="0.2">
      <c r="A613" s="177"/>
      <c r="B613" s="177"/>
      <c r="C613" s="177"/>
      <c r="D613" s="177"/>
      <c r="E613" s="177"/>
      <c r="F613" s="177"/>
      <c r="G613" s="177"/>
      <c r="H613" s="177"/>
      <c r="I613" s="114"/>
      <c r="J613" s="178"/>
      <c r="K613" s="178" t="s">
        <v>3</v>
      </c>
      <c r="L613" s="178" t="s">
        <v>4</v>
      </c>
      <c r="M613" s="178" t="s">
        <v>4</v>
      </c>
      <c r="N613" s="178" t="s">
        <v>5</v>
      </c>
      <c r="O613" s="179" t="s">
        <v>5</v>
      </c>
    </row>
    <row r="614" spans="1:16" x14ac:dyDescent="0.2">
      <c r="A614" s="177"/>
      <c r="B614" s="177"/>
      <c r="C614" s="177"/>
      <c r="D614" s="177"/>
      <c r="E614" s="177"/>
      <c r="F614" s="177"/>
      <c r="G614" s="177"/>
      <c r="H614" s="177"/>
      <c r="I614" s="114"/>
      <c r="J614" s="178"/>
      <c r="K614" s="178">
        <v>1</v>
      </c>
      <c r="L614" s="178">
        <v>2</v>
      </c>
      <c r="M614" s="178">
        <v>3</v>
      </c>
      <c r="N614" s="123" t="s">
        <v>8</v>
      </c>
      <c r="O614" s="123" t="s">
        <v>9</v>
      </c>
    </row>
    <row r="615" spans="1:16" x14ac:dyDescent="0.2">
      <c r="I615" s="105"/>
    </row>
    <row r="616" spans="1:16" x14ac:dyDescent="0.2">
      <c r="A616" s="101"/>
      <c r="B616" s="101"/>
      <c r="C616" s="101"/>
      <c r="D616" s="101"/>
      <c r="E616" s="101"/>
      <c r="F616" s="101"/>
      <c r="G616" s="101"/>
      <c r="H616" s="101"/>
      <c r="I616" s="101"/>
      <c r="J616" s="204" t="s">
        <v>490</v>
      </c>
      <c r="K616" s="205">
        <f>SUM(K13+K36+K57+K86+K172+K324)</f>
        <v>8259750</v>
      </c>
      <c r="L616" s="205">
        <f>SUM(L13+L36+L57+L86+L172+L324)</f>
        <v>7119750</v>
      </c>
      <c r="M616" s="205">
        <f>SUM(M13+M36+M57+M86+M172+M324)</f>
        <v>6866750</v>
      </c>
      <c r="N616" s="206">
        <f>AVERAGE(L616/K616)*100</f>
        <v>86.198129483337866</v>
      </c>
      <c r="O616" s="207">
        <f>AVERAGE(M616/L616)*100</f>
        <v>96.44650444186945</v>
      </c>
    </row>
    <row r="617" spans="1:16" x14ac:dyDescent="0.2">
      <c r="A617" s="101"/>
      <c r="B617" s="101"/>
      <c r="C617" s="101"/>
      <c r="D617" s="101"/>
      <c r="E617" s="101"/>
      <c r="F617" s="101"/>
      <c r="G617" s="101"/>
      <c r="H617" s="101"/>
      <c r="I617" s="101"/>
      <c r="J617" s="204" t="s">
        <v>491</v>
      </c>
      <c r="K617" s="205">
        <v>0</v>
      </c>
      <c r="L617" s="205">
        <v>0</v>
      </c>
      <c r="M617" s="205">
        <v>0</v>
      </c>
      <c r="N617" s="206">
        <v>0</v>
      </c>
      <c r="O617" s="207">
        <v>0</v>
      </c>
    </row>
    <row r="618" spans="1:16" x14ac:dyDescent="0.2">
      <c r="A618" s="101"/>
      <c r="B618" s="101"/>
      <c r="C618" s="101"/>
      <c r="D618" s="101"/>
      <c r="E618" s="101"/>
      <c r="F618" s="101"/>
      <c r="G618" s="101"/>
      <c r="H618" s="101"/>
      <c r="I618" s="101"/>
      <c r="J618" s="204" t="s">
        <v>492</v>
      </c>
      <c r="K618" s="205">
        <f>SUM(K518)</f>
        <v>1735000</v>
      </c>
      <c r="L618" s="205">
        <f>SUM(L518)</f>
        <v>1585000</v>
      </c>
      <c r="M618" s="205">
        <f>SUM(M518)</f>
        <v>1585000</v>
      </c>
      <c r="N618" s="206">
        <f t="shared" ref="N618:O625" si="278">AVERAGE(L618/K618)*100</f>
        <v>91.354466858789635</v>
      </c>
      <c r="O618" s="207">
        <f t="shared" si="278"/>
        <v>100</v>
      </c>
    </row>
    <row r="619" spans="1:16" x14ac:dyDescent="0.2">
      <c r="A619" s="101"/>
      <c r="B619" s="101"/>
      <c r="C619" s="101"/>
      <c r="D619" s="101"/>
      <c r="E619" s="101"/>
      <c r="F619" s="101"/>
      <c r="G619" s="101"/>
      <c r="H619" s="101"/>
      <c r="I619" s="101"/>
      <c r="J619" s="204" t="s">
        <v>493</v>
      </c>
      <c r="K619" s="205">
        <f>SUM(K173+K325+K354+K542)</f>
        <v>10625000</v>
      </c>
      <c r="L619" s="205">
        <f>SUM(L173+L325+L354+L542)</f>
        <v>7730000</v>
      </c>
      <c r="M619" s="205">
        <f>SUM(M173+M325+M354+M542)</f>
        <v>4530000</v>
      </c>
      <c r="N619" s="206">
        <f t="shared" si="278"/>
        <v>72.752941176470586</v>
      </c>
      <c r="O619" s="207">
        <f t="shared" si="278"/>
        <v>58.602846054333767</v>
      </c>
    </row>
    <row r="620" spans="1:16" x14ac:dyDescent="0.2">
      <c r="A620" s="101"/>
      <c r="B620" s="101"/>
      <c r="C620" s="101"/>
      <c r="D620" s="101"/>
      <c r="E620" s="101"/>
      <c r="F620" s="101"/>
      <c r="G620" s="101"/>
      <c r="H620" s="101"/>
      <c r="I620" s="101"/>
      <c r="J620" s="204" t="s">
        <v>494</v>
      </c>
      <c r="K620" s="205">
        <f>SUM(K87)</f>
        <v>740000</v>
      </c>
      <c r="L620" s="205">
        <f>SUM(L87)</f>
        <v>520000</v>
      </c>
      <c r="M620" s="205">
        <f>SUM(M87)</f>
        <v>520000</v>
      </c>
      <c r="N620" s="206">
        <f t="shared" si="278"/>
        <v>70.270270270270274</v>
      </c>
      <c r="O620" s="207">
        <f t="shared" si="278"/>
        <v>100</v>
      </c>
    </row>
    <row r="621" spans="1:16" x14ac:dyDescent="0.2">
      <c r="A621" s="101"/>
      <c r="B621" s="101"/>
      <c r="C621" s="101"/>
      <c r="D621" s="101"/>
      <c r="E621" s="101"/>
      <c r="F621" s="101"/>
      <c r="G621" s="101"/>
      <c r="H621" s="101"/>
      <c r="I621" s="101"/>
      <c r="J621" s="204" t="s">
        <v>495</v>
      </c>
      <c r="K621" s="205">
        <f>SUM(K88+K174+K519)</f>
        <v>10195000</v>
      </c>
      <c r="L621" s="205">
        <f>SUM(L88+L174+L519)</f>
        <v>7135000</v>
      </c>
      <c r="M621" s="205">
        <f>SUM(M88+M174+M519)</f>
        <v>7155000</v>
      </c>
      <c r="N621" s="206">
        <f t="shared" si="278"/>
        <v>69.98528690534576</v>
      </c>
      <c r="O621" s="207">
        <f t="shared" si="278"/>
        <v>100.2803083391731</v>
      </c>
    </row>
    <row r="622" spans="1:16" x14ac:dyDescent="0.2">
      <c r="A622" s="101"/>
      <c r="B622" s="101"/>
      <c r="C622" s="101"/>
      <c r="D622" s="101"/>
      <c r="E622" s="101"/>
      <c r="F622" s="101"/>
      <c r="G622" s="101"/>
      <c r="H622" s="101"/>
      <c r="I622" s="101"/>
      <c r="J622" s="204" t="s">
        <v>496</v>
      </c>
      <c r="K622" s="205">
        <f>SUM(K512)</f>
        <v>20000</v>
      </c>
      <c r="L622" s="205">
        <f>SUM(L512)</f>
        <v>20000</v>
      </c>
      <c r="M622" s="205">
        <f>SUM(M512)</f>
        <v>20000</v>
      </c>
      <c r="N622" s="206">
        <f t="shared" si="278"/>
        <v>100</v>
      </c>
      <c r="O622" s="207">
        <f t="shared" si="278"/>
        <v>100</v>
      </c>
    </row>
    <row r="623" spans="1:16" x14ac:dyDescent="0.2">
      <c r="A623" s="101"/>
      <c r="B623" s="101"/>
      <c r="C623" s="101"/>
      <c r="D623" s="101"/>
      <c r="E623" s="101"/>
      <c r="F623" s="101"/>
      <c r="G623" s="101"/>
      <c r="H623" s="101"/>
      <c r="I623" s="101"/>
      <c r="J623" s="204" t="s">
        <v>497</v>
      </c>
      <c r="K623" s="205">
        <f>SUM(K14+K37+K355+K419+K600)</f>
        <v>3519700</v>
      </c>
      <c r="L623" s="205">
        <f>SUM(L14+L37+L355+L419+L600)</f>
        <v>3441700</v>
      </c>
      <c r="M623" s="205">
        <f>SUM(M14+M37+M355+M419+M600)</f>
        <v>3392700</v>
      </c>
      <c r="N623" s="206">
        <f t="shared" si="278"/>
        <v>97.783902037105435</v>
      </c>
      <c r="O623" s="207">
        <f t="shared" si="278"/>
        <v>98.576284975448175</v>
      </c>
    </row>
    <row r="624" spans="1:16" x14ac:dyDescent="0.2">
      <c r="A624" s="101"/>
      <c r="B624" s="101"/>
      <c r="C624" s="101"/>
      <c r="D624" s="101"/>
      <c r="E624" s="101"/>
      <c r="F624" s="101"/>
      <c r="G624" s="101"/>
      <c r="H624" s="101"/>
      <c r="I624" s="101"/>
      <c r="J624" s="204" t="s">
        <v>498</v>
      </c>
      <c r="K624" s="205">
        <f>SUM(K463)</f>
        <v>5925176</v>
      </c>
      <c r="L624" s="205">
        <f>SUM(L463)</f>
        <v>5710176</v>
      </c>
      <c r="M624" s="205">
        <f>SUM(M463)</f>
        <v>5185176</v>
      </c>
      <c r="N624" s="206">
        <f t="shared" si="278"/>
        <v>96.37141580266983</v>
      </c>
      <c r="O624" s="207">
        <f t="shared" si="278"/>
        <v>90.805887594357856</v>
      </c>
    </row>
    <row r="625" spans="1:15" x14ac:dyDescent="0.2">
      <c r="A625" s="101"/>
      <c r="B625" s="101"/>
      <c r="C625" s="101"/>
      <c r="D625" s="101"/>
      <c r="E625" s="101"/>
      <c r="F625" s="101"/>
      <c r="G625" s="101"/>
      <c r="H625" s="101"/>
      <c r="I625" s="101"/>
      <c r="J625" s="204" t="s">
        <v>499</v>
      </c>
      <c r="K625" s="205">
        <f>SUM(K464+K541)</f>
        <v>1260000</v>
      </c>
      <c r="L625" s="205">
        <f>SUM(L464+L541)</f>
        <v>1120000</v>
      </c>
      <c r="M625" s="205">
        <f>SUM(M464+M541)</f>
        <v>1120000</v>
      </c>
      <c r="N625" s="206">
        <f t="shared" si="278"/>
        <v>88.888888888888886</v>
      </c>
      <c r="O625" s="207">
        <f t="shared" si="278"/>
        <v>100</v>
      </c>
    </row>
    <row r="626" spans="1:15" ht="13.5" x14ac:dyDescent="0.2">
      <c r="I626" s="105"/>
      <c r="K626" s="180">
        <f>SUM(K616:K625)</f>
        <v>42279626</v>
      </c>
      <c r="L626" s="180">
        <f>SUM(L616:L625)</f>
        <v>34381626</v>
      </c>
      <c r="M626" s="180">
        <f>SUM(M616:M625)</f>
        <v>30374626</v>
      </c>
      <c r="N626" s="217">
        <f>AVERAGE(L626/K626)*100</f>
        <v>81.319607699462622</v>
      </c>
      <c r="O626" s="225">
        <f>AVERAGE(M626/L626)*100</f>
        <v>88.3455192026113</v>
      </c>
    </row>
    <row r="627" spans="1:15" ht="13.5" x14ac:dyDescent="0.2">
      <c r="I627" s="105"/>
      <c r="K627" s="180"/>
    </row>
    <row r="628" spans="1:15" x14ac:dyDescent="0.2">
      <c r="H628" s="8"/>
      <c r="I628" s="181" t="s">
        <v>29</v>
      </c>
      <c r="J628" s="182"/>
    </row>
    <row r="629" spans="1:15" x14ac:dyDescent="0.2">
      <c r="A629" s="8"/>
      <c r="B629" s="8"/>
      <c r="C629" s="8"/>
      <c r="D629" s="8"/>
      <c r="H629" s="8"/>
      <c r="I629" s="208">
        <v>1</v>
      </c>
      <c r="J629" s="12" t="s">
        <v>108</v>
      </c>
    </row>
    <row r="630" spans="1:15" x14ac:dyDescent="0.2">
      <c r="A630" s="1"/>
      <c r="B630" s="1"/>
      <c r="C630" s="1"/>
      <c r="D630" s="1"/>
      <c r="H630" s="8"/>
      <c r="I630" s="208">
        <v>2</v>
      </c>
      <c r="J630" s="12" t="s">
        <v>109</v>
      </c>
    </row>
    <row r="631" spans="1:15" x14ac:dyDescent="0.2">
      <c r="A631" s="1"/>
      <c r="B631" s="1"/>
      <c r="C631" s="1"/>
      <c r="D631" s="1"/>
      <c r="H631" s="8"/>
      <c r="I631" s="208">
        <v>3</v>
      </c>
      <c r="J631" s="12" t="s">
        <v>110</v>
      </c>
    </row>
    <row r="632" spans="1:15" x14ac:dyDescent="0.2">
      <c r="A632" s="1"/>
      <c r="B632" s="1"/>
      <c r="C632" s="1"/>
      <c r="D632" s="1"/>
      <c r="H632" s="8"/>
      <c r="I632" s="208">
        <v>4</v>
      </c>
      <c r="J632" s="12" t="s">
        <v>111</v>
      </c>
    </row>
    <row r="633" spans="1:15" x14ac:dyDescent="0.2">
      <c r="A633" s="1"/>
      <c r="B633" s="1"/>
      <c r="C633" s="1"/>
      <c r="D633" s="1"/>
      <c r="H633" s="8"/>
      <c r="I633" s="208">
        <v>5</v>
      </c>
      <c r="J633" s="12" t="s">
        <v>112</v>
      </c>
    </row>
    <row r="634" spans="1:15" x14ac:dyDescent="0.2">
      <c r="A634" s="1"/>
      <c r="B634" s="1"/>
      <c r="C634" s="1"/>
      <c r="D634" s="1"/>
      <c r="H634" s="8"/>
      <c r="I634" s="208">
        <v>6</v>
      </c>
      <c r="J634" s="12" t="s">
        <v>113</v>
      </c>
    </row>
    <row r="635" spans="1:15" x14ac:dyDescent="0.2">
      <c r="A635" s="1"/>
      <c r="B635" s="1"/>
      <c r="C635" s="1"/>
      <c r="D635" s="1"/>
      <c r="H635" s="8"/>
      <c r="I635" s="208">
        <v>7</v>
      </c>
      <c r="J635" s="12" t="s">
        <v>114</v>
      </c>
    </row>
    <row r="636" spans="1:15" ht="9.75" customHeight="1" x14ac:dyDescent="0.2"/>
    <row r="637" spans="1:15" ht="12.75" customHeight="1" x14ac:dyDescent="0.2">
      <c r="A637" s="338" t="s">
        <v>500</v>
      </c>
      <c r="B637" s="338"/>
      <c r="C637" s="338"/>
      <c r="D637" s="338"/>
      <c r="E637" s="338"/>
      <c r="F637" s="338"/>
      <c r="G637" s="338"/>
      <c r="H637" s="338"/>
      <c r="I637" s="338"/>
      <c r="J637" s="338"/>
      <c r="K637" s="338"/>
      <c r="L637" s="338"/>
      <c r="M637" s="338"/>
      <c r="N637" s="338"/>
      <c r="O637" s="338"/>
    </row>
    <row r="638" spans="1:15" ht="6.75" customHeight="1" x14ac:dyDescent="0.2"/>
    <row r="639" spans="1:15" ht="18.75" customHeight="1" x14ac:dyDescent="0.2">
      <c r="E639" s="327" t="s">
        <v>634</v>
      </c>
      <c r="F639" s="327"/>
      <c r="G639" s="327"/>
      <c r="H639" s="327"/>
      <c r="I639" s="327"/>
      <c r="J639" s="327"/>
      <c r="K639" s="327"/>
      <c r="L639" s="327"/>
      <c r="M639" s="327"/>
      <c r="N639" s="327"/>
      <c r="O639" s="327"/>
    </row>
    <row r="640" spans="1:15" ht="14.25" x14ac:dyDescent="0.2">
      <c r="E640" s="183"/>
    </row>
    <row r="641" spans="1:15" ht="15" customHeight="1" x14ac:dyDescent="0.2">
      <c r="E641" s="183"/>
      <c r="K641" s="331" t="s">
        <v>501</v>
      </c>
      <c r="L641" s="331"/>
      <c r="M641" s="331"/>
      <c r="N641" s="331"/>
      <c r="O641" s="331"/>
    </row>
    <row r="642" spans="1:15" ht="15" x14ac:dyDescent="0.2">
      <c r="E642" s="183"/>
      <c r="K642" s="345" t="s">
        <v>641</v>
      </c>
      <c r="L642" s="345"/>
      <c r="M642" s="345"/>
      <c r="N642" s="345"/>
      <c r="O642" s="345"/>
    </row>
    <row r="643" spans="1:15" x14ac:dyDescent="0.2">
      <c r="A643" s="8"/>
      <c r="B643" s="8"/>
      <c r="C643" s="8"/>
      <c r="D643" s="8"/>
      <c r="E643" s="8"/>
      <c r="F643" s="8"/>
      <c r="G643" s="8"/>
      <c r="H643" s="8"/>
    </row>
    <row r="644" spans="1:15" ht="15" x14ac:dyDescent="0.2">
      <c r="A644" s="8"/>
      <c r="B644" s="8"/>
      <c r="C644" s="8"/>
      <c r="D644" s="8"/>
      <c r="E644" s="8"/>
      <c r="F644" s="8"/>
      <c r="G644" s="8"/>
      <c r="H644" s="8"/>
      <c r="I644" s="337" t="s">
        <v>599</v>
      </c>
      <c r="J644" s="337"/>
    </row>
    <row r="645" spans="1:15" ht="15" x14ac:dyDescent="0.2">
      <c r="A645" s="8"/>
      <c r="B645" s="8"/>
      <c r="C645" s="8"/>
      <c r="D645" s="8"/>
      <c r="E645" s="8"/>
      <c r="F645" s="8"/>
      <c r="G645" s="8"/>
      <c r="H645" s="8"/>
      <c r="I645" s="337" t="s">
        <v>600</v>
      </c>
      <c r="J645" s="337"/>
    </row>
    <row r="646" spans="1:15" ht="15" x14ac:dyDescent="0.2">
      <c r="A646" s="8"/>
      <c r="B646" s="8"/>
      <c r="C646" s="8"/>
      <c r="D646" s="8"/>
      <c r="E646" s="8"/>
      <c r="F646" s="8"/>
      <c r="G646" s="8"/>
      <c r="H646" s="8"/>
      <c r="I646" s="337" t="s">
        <v>601</v>
      </c>
      <c r="J646" s="337"/>
    </row>
  </sheetData>
  <mergeCells count="12">
    <mergeCell ref="I646:J646"/>
    <mergeCell ref="A2:O2"/>
    <mergeCell ref="C3:O3"/>
    <mergeCell ref="A7:G7"/>
    <mergeCell ref="A8:G8"/>
    <mergeCell ref="H8:H9"/>
    <mergeCell ref="A637:O637"/>
    <mergeCell ref="E639:O639"/>
    <mergeCell ref="K641:O641"/>
    <mergeCell ref="K642:O642"/>
    <mergeCell ref="I644:J644"/>
    <mergeCell ref="I645:J645"/>
  </mergeCells>
  <phoneticPr fontId="12" type="noConversion"/>
  <pageMargins left="0.19685039370078741" right="0.19685039370078741" top="0.19685039370078741" bottom="0.19685039370078741" header="0.51181102362204722" footer="0.19685039370078741"/>
  <pageSetup paperSize="9" scale="91" fitToHeight="0" orientation="landscape" r:id="rId1"/>
  <headerFooter alignWithMargins="0">
    <oddFooter>&amp;R&amp;P</oddFooter>
  </headerFooter>
  <rowBreaks count="14" manualBreakCount="14">
    <brk id="43" max="14" man="1"/>
    <brk id="87" max="14" man="1"/>
    <brk id="132" max="14" man="1"/>
    <brk id="177" max="14" man="1"/>
    <brk id="220" max="14" man="1"/>
    <brk id="264" max="14" man="1"/>
    <brk id="308" max="14" man="1"/>
    <brk id="350" max="14" man="1"/>
    <brk id="394" max="14" man="1"/>
    <brk id="438" max="14" man="1"/>
    <brk id="483" max="14" man="1"/>
    <brk id="528" max="14" man="1"/>
    <brk id="573" max="14" man="1"/>
    <brk id="612" max="14" man="1"/>
  </rowBreaks>
  <ignoredErrors>
    <ignoredError sqref="K3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Opći dio</vt:lpstr>
      <vt:lpstr>Posebni dio </vt:lpstr>
      <vt:lpstr>'Opći dio'!Ispis_naslova</vt:lpstr>
      <vt:lpstr>'Posebni dio '!Ispis_naslova</vt:lpstr>
      <vt:lpstr>'Opći dio'!Podrucje_ispisa</vt:lpstr>
      <vt:lpstr>'Posebni dio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Županić</dc:creator>
  <cp:lastModifiedBy>Josipa Putanec</cp:lastModifiedBy>
  <cp:lastPrinted>2021-12-23T11:13:48Z</cp:lastPrinted>
  <dcterms:created xsi:type="dcterms:W3CDTF">2019-10-16T09:40:40Z</dcterms:created>
  <dcterms:modified xsi:type="dcterms:W3CDTF">2021-12-23T11:15:37Z</dcterms:modified>
</cp:coreProperties>
</file>