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Josipa\MANDAT      2021.-2025\12. SJEDNICA- 21.12.2022\za objavu\PRORAČUN 2023\"/>
    </mc:Choice>
  </mc:AlternateContent>
  <bookViews>
    <workbookView xWindow="0" yWindow="0" windowWidth="28695" windowHeight="12045"/>
  </bookViews>
  <sheets>
    <sheet name="Opći d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'Opći dio'!$A$56:$M$114</definedName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fr" hidden="1">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'Opći dio'!$55:$56</definedName>
    <definedName name="K">[4]NEFTRANS!#REF!</definedName>
    <definedName name="kk" hidden="1">{#N/A,#N/A,FALSE,"CIJENE"}</definedName>
    <definedName name="M">[4]NEFTRANS!#REF!</definedName>
    <definedName name="mi" hidden="1">#REF!</definedName>
    <definedName name="N">[4]NEFTRANS!#REF!</definedName>
    <definedName name="novo">[3]NEFTRANS!#REF!</definedName>
    <definedName name="P">[4]NEFTRANS!#REF!</definedName>
    <definedName name="_xlnm.Print_Area" localSheetId="0">'Opći dio'!$A$1:$R$124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" hidden="1">{#N/A,#N/A,FALSE,"CIJENE"}</definedName>
    <definedName name="xx" hidden="1">{#N/A,#N/A,FALSE,"CIJENE"}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4" i="1" l="1"/>
  <c r="R65" i="1" l="1"/>
  <c r="Q65" i="1"/>
  <c r="P65" i="1"/>
  <c r="O65" i="1"/>
  <c r="O64" i="1"/>
  <c r="P64" i="1"/>
  <c r="Q64" i="1"/>
  <c r="R64" i="1"/>
  <c r="O63" i="1"/>
  <c r="O83" i="1"/>
  <c r="P83" i="1"/>
  <c r="Q83" i="1"/>
  <c r="R83" i="1"/>
  <c r="O82" i="1"/>
  <c r="P82" i="1"/>
  <c r="Q82" i="1"/>
  <c r="R82" i="1"/>
  <c r="R103" i="1"/>
  <c r="R104" i="1"/>
  <c r="R105" i="1"/>
  <c r="R106" i="1"/>
  <c r="Q107" i="1"/>
  <c r="R107" i="1"/>
  <c r="P108" i="1"/>
  <c r="Q108" i="1"/>
  <c r="R108" i="1"/>
  <c r="P109" i="1"/>
  <c r="Q109" i="1"/>
  <c r="R109" i="1"/>
  <c r="P110" i="1"/>
  <c r="Q110" i="1"/>
  <c r="R110" i="1"/>
  <c r="O104" i="1"/>
  <c r="O106" i="1"/>
  <c r="O105" i="1"/>
  <c r="Q112" i="1"/>
  <c r="P112" i="1"/>
  <c r="O112" i="1"/>
  <c r="P39" i="1"/>
  <c r="P40" i="1"/>
  <c r="P41" i="1"/>
  <c r="P38" i="1"/>
  <c r="O39" i="1"/>
  <c r="O40" i="1"/>
  <c r="O41" i="1"/>
  <c r="O38" i="1"/>
  <c r="P17" i="1"/>
  <c r="O19" i="1"/>
  <c r="O18" i="1"/>
  <c r="O17" i="1"/>
  <c r="O16" i="1"/>
  <c r="R32" i="1"/>
  <c r="P33" i="1"/>
  <c r="Q33" i="1"/>
  <c r="R33" i="1"/>
  <c r="Q34" i="1"/>
  <c r="R34" i="1"/>
  <c r="P35" i="1"/>
  <c r="Q35" i="1"/>
  <c r="R35" i="1"/>
  <c r="R31" i="1"/>
  <c r="O35" i="1"/>
  <c r="N36" i="1"/>
  <c r="R36" i="1" s="1"/>
  <c r="N16" i="1"/>
  <c r="L16" i="1"/>
  <c r="P16" i="1" s="1"/>
  <c r="L36" i="1"/>
  <c r="Q36" i="1" s="1"/>
  <c r="R70" i="1"/>
  <c r="Q70" i="1"/>
  <c r="P70" i="1"/>
  <c r="O71" i="1"/>
  <c r="O70" i="1"/>
  <c r="K99" i="1"/>
  <c r="K101" i="1"/>
  <c r="K97" i="1"/>
  <c r="P97" i="1" s="1"/>
  <c r="J101" i="1"/>
  <c r="J97" i="1"/>
  <c r="Q115" i="1"/>
  <c r="P115" i="1"/>
  <c r="O115" i="1"/>
  <c r="J108" i="1"/>
  <c r="K107" i="1"/>
  <c r="P107" i="1" s="1"/>
  <c r="R101" i="1"/>
  <c r="Q101" i="1"/>
  <c r="R99" i="1"/>
  <c r="Q99" i="1"/>
  <c r="R97" i="1"/>
  <c r="Q97" i="1"/>
  <c r="R93" i="1"/>
  <c r="Q93" i="1"/>
  <c r="O93" i="1"/>
  <c r="R91" i="1"/>
  <c r="Q91" i="1"/>
  <c r="O91" i="1"/>
  <c r="R89" i="1"/>
  <c r="Q89" i="1"/>
  <c r="O89" i="1"/>
  <c r="R87" i="1"/>
  <c r="Q87" i="1"/>
  <c r="O87" i="1"/>
  <c r="R85" i="1"/>
  <c r="Q85" i="1"/>
  <c r="O85" i="1"/>
  <c r="R81" i="1"/>
  <c r="Q81" i="1"/>
  <c r="O81" i="1"/>
  <c r="R77" i="1"/>
  <c r="Q77" i="1"/>
  <c r="P77" i="1"/>
  <c r="O77" i="1"/>
  <c r="R75" i="1"/>
  <c r="Q75" i="1"/>
  <c r="P75" i="1"/>
  <c r="O75" i="1"/>
  <c r="R69" i="1"/>
  <c r="Q69" i="1"/>
  <c r="P69" i="1"/>
  <c r="O69" i="1"/>
  <c r="R67" i="1"/>
  <c r="Q67" i="1"/>
  <c r="P67" i="1"/>
  <c r="O67" i="1"/>
  <c r="O68" i="1"/>
  <c r="P68" i="1"/>
  <c r="Q68" i="1"/>
  <c r="R68" i="1"/>
  <c r="R63" i="1"/>
  <c r="Q63" i="1"/>
  <c r="P63" i="1"/>
  <c r="R61" i="1"/>
  <c r="Q61" i="1"/>
  <c r="P61" i="1"/>
  <c r="O61" i="1"/>
  <c r="O101" i="1" l="1"/>
  <c r="P87" i="1"/>
  <c r="P81" i="1"/>
  <c r="P93" i="1"/>
  <c r="R95" i="1"/>
  <c r="P95" i="1"/>
  <c r="P99" i="1"/>
  <c r="P101" i="1"/>
  <c r="P85" i="1"/>
  <c r="Q95" i="1"/>
  <c r="P91" i="1"/>
  <c r="P89" i="1"/>
  <c r="K103" i="1"/>
  <c r="J103" i="1"/>
  <c r="K50" i="1"/>
  <c r="K48" i="1"/>
  <c r="J50" i="1"/>
  <c r="J48" i="1"/>
  <c r="J36" i="1"/>
  <c r="K34" i="1"/>
  <c r="N24" i="1"/>
  <c r="M24" i="1"/>
  <c r="L24" i="1"/>
  <c r="N22" i="1"/>
  <c r="M22" i="1"/>
  <c r="L22" i="1"/>
  <c r="N27" i="1"/>
  <c r="M27" i="1"/>
  <c r="L27" i="1"/>
  <c r="K27" i="1"/>
  <c r="J27" i="1"/>
  <c r="N18" i="1"/>
  <c r="M18" i="1"/>
  <c r="L18" i="1"/>
  <c r="M16" i="1"/>
  <c r="Q16" i="1" s="1"/>
  <c r="N21" i="1"/>
  <c r="M21" i="1"/>
  <c r="L21" i="1"/>
  <c r="K21" i="1"/>
  <c r="J21" i="1"/>
  <c r="R25" i="1"/>
  <c r="Q25" i="1"/>
  <c r="P25" i="1"/>
  <c r="O25" i="1"/>
  <c r="R19" i="1"/>
  <c r="Q19" i="1"/>
  <c r="P19" i="1"/>
  <c r="R17" i="1"/>
  <c r="Q17" i="1"/>
  <c r="O103" i="1" l="1"/>
  <c r="K36" i="1"/>
  <c r="P36" i="1" s="1"/>
  <c r="P34" i="1"/>
  <c r="R16" i="1"/>
  <c r="N26" i="1"/>
  <c r="N29" i="1"/>
  <c r="L26" i="1"/>
  <c r="P59" i="1"/>
  <c r="P22" i="1"/>
  <c r="L29" i="1"/>
  <c r="K29" i="1"/>
  <c r="O29" i="1" s="1"/>
  <c r="J26" i="1"/>
  <c r="Q59" i="1"/>
  <c r="N20" i="1"/>
  <c r="M29" i="1"/>
  <c r="R59" i="1"/>
  <c r="L20" i="1"/>
  <c r="R22" i="1"/>
  <c r="O59" i="1"/>
  <c r="R79" i="1"/>
  <c r="R73" i="1"/>
  <c r="O22" i="1"/>
  <c r="K26" i="1"/>
  <c r="M26" i="1"/>
  <c r="M20" i="1"/>
  <c r="Q22" i="1"/>
  <c r="K20" i="1"/>
  <c r="J20" i="1"/>
  <c r="Q21" i="1"/>
  <c r="R21" i="1"/>
  <c r="O21" i="1"/>
  <c r="P21" i="1"/>
  <c r="O36" i="1" l="1"/>
  <c r="P29" i="1"/>
  <c r="K28" i="1"/>
  <c r="P28" i="1" s="1"/>
  <c r="O20" i="1"/>
  <c r="R29" i="1"/>
  <c r="N28" i="1"/>
  <c r="Q26" i="1"/>
  <c r="Q29" i="1"/>
  <c r="J28" i="1"/>
  <c r="O26" i="1"/>
  <c r="P26" i="1"/>
  <c r="R26" i="1"/>
  <c r="M28" i="1"/>
  <c r="Q79" i="1" l="1"/>
  <c r="Q73" i="1"/>
  <c r="Q28" i="1"/>
  <c r="Q60" i="1" l="1"/>
  <c r="P79" i="1" l="1"/>
  <c r="O73" i="1"/>
  <c r="P73" i="1"/>
  <c r="O78" i="1"/>
  <c r="O58" i="1"/>
  <c r="O60" i="1"/>
  <c r="O72" i="1"/>
  <c r="P94" i="1" l="1"/>
  <c r="P78" i="1"/>
  <c r="R58" i="1" l="1"/>
  <c r="Q18" i="1" l="1"/>
  <c r="P58" i="1" l="1"/>
  <c r="Q58" i="1"/>
  <c r="P60" i="1" l="1"/>
  <c r="P114" i="1"/>
  <c r="P66" i="1"/>
  <c r="O76" i="1"/>
  <c r="O74" i="1"/>
  <c r="O66" i="1"/>
  <c r="R28" i="1"/>
  <c r="O100" i="1" l="1"/>
  <c r="O27" i="1" l="1"/>
  <c r="Q114" i="1"/>
  <c r="O114" i="1"/>
  <c r="R100" i="1"/>
  <c r="R98" i="1"/>
  <c r="R96" i="1"/>
  <c r="R92" i="1"/>
  <c r="Q92" i="1"/>
  <c r="R90" i="1"/>
  <c r="O90" i="1"/>
  <c r="R88" i="1"/>
  <c r="O88" i="1"/>
  <c r="R86" i="1"/>
  <c r="O86" i="1"/>
  <c r="R84" i="1"/>
  <c r="Q84" i="1"/>
  <c r="O84" i="1"/>
  <c r="R80" i="1"/>
  <c r="O80" i="1"/>
  <c r="Q78" i="1"/>
  <c r="R76" i="1"/>
  <c r="Q76" i="1"/>
  <c r="R74" i="1"/>
  <c r="P72" i="1"/>
  <c r="R66" i="1"/>
  <c r="R62" i="1"/>
  <c r="O62" i="1"/>
  <c r="R60" i="1"/>
  <c r="R27" i="1"/>
  <c r="Q27" i="1"/>
  <c r="R24" i="1"/>
  <c r="Q24" i="1"/>
  <c r="P24" i="1"/>
  <c r="O24" i="1"/>
  <c r="R23" i="1"/>
  <c r="Q23" i="1"/>
  <c r="P23" i="1"/>
  <c r="O23" i="1"/>
  <c r="Q20" i="1"/>
  <c r="P20" i="1"/>
  <c r="O28" i="1"/>
  <c r="R18" i="1"/>
  <c r="P18" i="1"/>
  <c r="R78" i="1" l="1"/>
  <c r="Q96" i="1"/>
  <c r="P96" i="1"/>
  <c r="Q98" i="1"/>
  <c r="P98" i="1"/>
  <c r="Q88" i="1"/>
  <c r="P88" i="1"/>
  <c r="Q86" i="1"/>
  <c r="P86" i="1"/>
  <c r="O92" i="1"/>
  <c r="P92" i="1"/>
  <c r="P100" i="1"/>
  <c r="Q100" i="1"/>
  <c r="Q90" i="1"/>
  <c r="P90" i="1"/>
  <c r="Q62" i="1"/>
  <c r="Q80" i="1"/>
  <c r="R94" i="1"/>
  <c r="P74" i="1"/>
  <c r="Q74" i="1"/>
  <c r="R72" i="1"/>
  <c r="P27" i="1"/>
  <c r="R20" i="1"/>
  <c r="P76" i="1"/>
  <c r="P80" i="1"/>
  <c r="P84" i="1"/>
  <c r="Q94" i="1" l="1"/>
  <c r="Q66" i="1"/>
  <c r="P62" i="1"/>
  <c r="Q72" i="1"/>
  <c r="O98" i="1"/>
  <c r="J99" i="1"/>
  <c r="O95" i="1" s="1"/>
  <c r="O99" i="1" l="1"/>
  <c r="O94" i="1" l="1"/>
  <c r="O79" i="1"/>
  <c r="O113" i="1"/>
  <c r="P113" i="1"/>
  <c r="Q113" i="1"/>
</calcChain>
</file>

<file path=xl/sharedStrings.xml><?xml version="1.0" encoding="utf-8"?>
<sst xmlns="http://schemas.openxmlformats.org/spreadsheetml/2006/main" count="187" uniqueCount="127">
  <si>
    <t>Članak 1.</t>
  </si>
  <si>
    <t>I.  OPĆI DIO</t>
  </si>
  <si>
    <t>Ostvarenje</t>
  </si>
  <si>
    <t>Plan</t>
  </si>
  <si>
    <t>Projekcija</t>
  </si>
  <si>
    <t>Indeks</t>
  </si>
  <si>
    <t>2021.</t>
  </si>
  <si>
    <t>2/1</t>
  </si>
  <si>
    <t>3/2</t>
  </si>
  <si>
    <t>4/3</t>
  </si>
  <si>
    <t>5/4</t>
  </si>
  <si>
    <t>A. RAČUN PRIHODA I RASHODA</t>
  </si>
  <si>
    <t>B. RAČUN ZADUŽIVANJA/FINANCIRANJA</t>
  </si>
  <si>
    <t>C. RASPOLOŽIVA SREDSTVA IZ PRETHODNIH GODINA (VIŠAK/MANJAK PRIHODA I REZERVIRANJA)</t>
  </si>
  <si>
    <t>UKUPAN DONOS VIŠKA/MANJKA IZ PRETHODNE(IH) GODINE</t>
  </si>
  <si>
    <t xml:space="preserve"> VIŠAK/MANJAK + NETO ZADUŽIVANJA/FINANCIRANJA + RASPOLOŽIVA SREDSTVA IZ PRETHODNIH GODINA</t>
  </si>
  <si>
    <t>Članak 2.</t>
  </si>
  <si>
    <t>BROJ</t>
  </si>
  <si>
    <t>Šifra izvora</t>
  </si>
  <si>
    <t>KONTA</t>
  </si>
  <si>
    <t>VRSTA PRIHODA / IZDATAKA</t>
  </si>
  <si>
    <t>1</t>
  </si>
  <si>
    <t>6</t>
  </si>
  <si>
    <t>Vlastiti izvori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</si>
  <si>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</si>
  <si>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</si>
  <si>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</si>
  <si>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</si>
  <si>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</si>
  <si>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</si>
  <si>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</si>
  <si>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2022.</t>
  </si>
  <si>
    <t>22/21</t>
  </si>
  <si>
    <t>PRORAČUN UKUPNO</t>
  </si>
  <si>
    <t>VIŠAK/MANJAK IZ PRETHODNE(IH) GODINE KOJI ĆE SE POKRITI/RASPOREDITI</t>
  </si>
  <si>
    <t>2023.</t>
  </si>
  <si>
    <t>23/22</t>
  </si>
  <si>
    <t>2024.</t>
  </si>
  <si>
    <t>24/23</t>
  </si>
  <si>
    <t>Prihodi poslovanja(HRK)</t>
  </si>
  <si>
    <t>Prihodi poslovanja(EUR)</t>
  </si>
  <si>
    <t>Prihodi od prodaje nefinancijske imovine(HRK)</t>
  </si>
  <si>
    <t>Rashodi poslovanja(HRK)</t>
  </si>
  <si>
    <t>Rashodi poslovanja(EUR)</t>
  </si>
  <si>
    <t>Rashodi za nabavu nefinancijske imovine(HRK)</t>
  </si>
  <si>
    <t>Rashodi za nabavu nefinancijske imovine(EUR)</t>
  </si>
  <si>
    <t>RAZLIKA -VIŠAK/MANJAK(HRK)</t>
  </si>
  <si>
    <t>RAZLIKA -VIŠAK/MANJAK(EUR)</t>
  </si>
  <si>
    <t xml:space="preserve"> PRORAČUN GRADA LEPOGLAVE ZA 2023. I PROJEKCIJE ZA 2024. I 2025. GODINU</t>
  </si>
  <si>
    <t xml:space="preserve">          Proračun Grada Lepoglave za 2023. godinu i projekcije za 2024. i 2025. godinu (u daljnjem tekstu: Proračun) sastoji se od:</t>
  </si>
  <si>
    <t>2025.</t>
  </si>
  <si>
    <t>UKUPNO (HRK)</t>
  </si>
  <si>
    <t>25/24</t>
  </si>
  <si>
    <t>Primici od financijske imovine i zaduživanja(EUR)</t>
  </si>
  <si>
    <t>Primici od financijske imovine i zaduživanja(HRK)</t>
  </si>
  <si>
    <t>Izdaci za financijsku imovinu i otplate zajmova(HRK)</t>
  </si>
  <si>
    <t>Izdaci za financijsku imovinu i otplate zajmova(EUR)</t>
  </si>
  <si>
    <t>NETO ZADUŽIVANJE/FINANCIRANJE(HRK)</t>
  </si>
  <si>
    <t>NETO ZADUŽIVANJE/FINANCIRANJE(EUR)</t>
  </si>
  <si>
    <t xml:space="preserve">PRIHODI I PRIMICI(HRK) </t>
  </si>
  <si>
    <t>PRIHODI I PRIMICI(EUR)</t>
  </si>
  <si>
    <t>RASHODI I IZDACI(HRK)</t>
  </si>
  <si>
    <t>RASHODI I IZDACI(EUR)</t>
  </si>
  <si>
    <t xml:space="preserve">Pomoći iz inozemstva i od subjekata unutar općeg proračuna (HRK) </t>
  </si>
  <si>
    <t>Pomoći iz inozemstva i od subjekata unutar općeg proračuna (EUR)</t>
  </si>
  <si>
    <t xml:space="preserve">Prihodi od upravnih i administrativnih pristojbi, pristojbi po posebnim propisima i naknada (HRK) </t>
  </si>
  <si>
    <t>Prihodi od upravnih i administrativnih pristojbi, pristojbi po posebnim propisima i naknada (EUR)</t>
  </si>
  <si>
    <t>Prihodi od prodaje proizvoda i robe te pruženih usluga i prihodi od donacija (HRK)</t>
  </si>
  <si>
    <t>Prihodi od prodaje proizvoda i robe te pruženih usluga i prihodi od donacija (EUR)</t>
  </si>
  <si>
    <t>Prihodi od prodaje neproizvedene dugotrajne imovine(HRK)</t>
  </si>
  <si>
    <t>Rashodi za zaposlene(HRK)</t>
  </si>
  <si>
    <t>Financijski rashodi(HRK)</t>
  </si>
  <si>
    <t>Rashodi za nabavu neproizvedene dugotrajne imovine(HRK)</t>
  </si>
  <si>
    <t>Rashodi za nabavu proizvedene dugotrajne imovine(HRK)</t>
  </si>
  <si>
    <t>Primici od financijske imovine i zaduživanja (HRK)</t>
  </si>
  <si>
    <t>Izdaci za financijsku imovinu i otplate zajmova (HRK)</t>
  </si>
  <si>
    <t>Vlastiti izvori (HRK)</t>
  </si>
  <si>
    <t>Rashodi za nabavu nefinancijske imovine (HRK)</t>
  </si>
  <si>
    <t>UKUPNO (EUR)</t>
  </si>
  <si>
    <t>Prihodi poslovanja (HRK)</t>
  </si>
  <si>
    <t>Prihodi poslovanja (EUR)</t>
  </si>
  <si>
    <t>Prihodi od prodaje nefinancijske imovine (HRK)</t>
  </si>
  <si>
    <t>Prihodi od prodaje nefinancijske imovine (EUR)</t>
  </si>
  <si>
    <t>Prihodi od prodaje proizvedene dugotrajne imovine (HRK)</t>
  </si>
  <si>
    <t>Prihodi od prodaje proizvedene dugotrajne imovine (EUR)</t>
  </si>
  <si>
    <t>Rashodi poslovanja (EUR)</t>
  </si>
  <si>
    <t>Rashodi za zaposlene (EUR)</t>
  </si>
  <si>
    <t>Financijski rashodi (EUR)</t>
  </si>
  <si>
    <t>Subvencije (EUR)</t>
  </si>
  <si>
    <t>Subvencije (HRK)</t>
  </si>
  <si>
    <t>Pomoći dane u inozemstvo i unutar općeg proračuna (HRK)</t>
  </si>
  <si>
    <t>Pomoći dane u inozemstvo i unutar općeg proračuna (EUR)</t>
  </si>
  <si>
    <t>Naknade građanima i kućanstvima na temelju osiguranja i druge naknade (HRK)</t>
  </si>
  <si>
    <t>Naknade građanima i kućanstvima na temelju osiguranja i druge naknade  (EUR)</t>
  </si>
  <si>
    <t>Ostali rashodi  (EUR)</t>
  </si>
  <si>
    <t>Rashodi za nabavu nefinancijske imovine (EUR)</t>
  </si>
  <si>
    <t>Rashodi za nabavu neproizvedene dugotrajne imovine (EUR)</t>
  </si>
  <si>
    <t>Rashodi za nabavu proizvedene dugotrajne imovine (EUR)</t>
  </si>
  <si>
    <t>Rashodi za dodatna ulaganja na nefinancijskoj imovini (EUR)</t>
  </si>
  <si>
    <t>Primici od zaduživanja (EUR)</t>
  </si>
  <si>
    <t>Izdaci za otplatu glavnice primljenih kredita i zajmova (EUR)</t>
  </si>
  <si>
    <t>Rezultat poslovanja (EUR)</t>
  </si>
  <si>
    <t>Primici od zaduživanja (HRK)</t>
  </si>
  <si>
    <t>Primici od financijske imovine i zaduživanja  (EUR)</t>
  </si>
  <si>
    <t>Izdaci za financijsku imovinu i otplate zajmova  (EUR)</t>
  </si>
  <si>
    <t>Izdaci za otplatu glavnice primljenih kredita i zajmova (HRK)</t>
  </si>
  <si>
    <t>Rashodi za dodatna ulaganja na nefinancijskoj imovini (HRK)</t>
  </si>
  <si>
    <t>Rezultat poslovanja (HRK)</t>
  </si>
  <si>
    <t>Prihodi od poreza (HRK)</t>
  </si>
  <si>
    <t>Prihodi od poreza (EUR)</t>
  </si>
  <si>
    <t>Prihodi od prodaje neproizvedene dugotrajne imovine (EUR)</t>
  </si>
  <si>
    <t>Ostali rashodi (HRK)</t>
  </si>
  <si>
    <t>Prihodi od imovine (HRK)</t>
  </si>
  <si>
    <t>Prihodi od imovine (EUR)</t>
  </si>
  <si>
    <t>Materijalni rashodi (HRK)</t>
  </si>
  <si>
    <t>Materijalni rashodi (EUR)</t>
  </si>
  <si>
    <t>Kazne, upravne mjere i ostali prihodi (HRK)</t>
  </si>
  <si>
    <t>Kazne, upravne mjere i ostali prihodi (EUR)</t>
  </si>
  <si>
    <t>2</t>
  </si>
  <si>
    <t>3</t>
  </si>
  <si>
    <t>4</t>
  </si>
  <si>
    <t>UKUPAN DONOS VIŠKA/MANJKA IZ PRETHODNE(IH) GODINE (EUR)</t>
  </si>
  <si>
    <t xml:space="preserve">VIŠAK/MANJAK IZ PRETHODNE(IH) GODINE KOJI ĆE SE POKRITI/RASPOREDITI (EUR) </t>
  </si>
  <si>
    <t>Prihodi i rashodi po razredima, skupinama i podskupinama utvrđuju se u Računu prihoda i rashoda, a primici i izdaci po razredima, skupinama i podskupinama utvrđuju se u Računu zaduživanja/financiranja.</t>
  </si>
  <si>
    <t xml:space="preserve">REPUBLIKA HRVATSKA
VARAŽDINSKA ŽUPANIJA
GRAD LEPOGLAVA
Antuna Mihanovića 12
42250 Lepoglava
</t>
  </si>
  <si>
    <t>Gradsko vijeće
Klasa: 400-02/22-01/1
Urbroj: 2186-9-01-22-1</t>
  </si>
  <si>
    <t>Temeljem članka 42.  st. 1 Zakona o proračunu ("Narodne novine" br. 144/21), članka 35. Zakona o lokalnoj i područnoj (regionalnoj) samoupravi ("Narodne novine" broj 33/01, 60/01, 129/05, 109/07, 125/08, 36/09, 144/12, 19/13, 137/15 , 123/17, 98/19 i 144/20), članka 22. Statuta Grada Lepoglave ("Službeni vjesnik Varaždinske županije" broj 64/20, 18/21) i članka 17.  Poslovnika Gradskog vijeća Grada Lepoglave ("Službeni vjesnik Varaždinske županije" broj 18/21), Gradsko vijeće Grada Lepoglave na 12.sjednici  održanoj 21.12.2022.,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</si>
</sst>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_ ;\-0\ "/>
    <numFmt numFmtId="168" formatCode="#,##0.00_ ;\-#,##0.00\ "/>
    <numFmt numFmtId="169" formatCode="#,##0_ ;\-#,##0\ 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/>
    <xf numFmtId="0" fontId="1" fillId="0" borderId="0"/>
  </cellStyleXfs>
  <cellXfs count="139">
    <xf numFmtId="0" fontId="0" fillId="0" borderId="0" xfId="0"/>
    <xf numFmtId="2" fontId="2" fillId="0" borderId="0" xfId="0" applyNumberFormat="1" applyFont="1"/>
    <xf numFmtId="165" fontId="0" fillId="0" borderId="0" xfId="0" applyNumberFormat="1"/>
    <xf numFmtId="3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/>
    <xf numFmtId="165" fontId="4" fillId="0" borderId="0" xfId="0" applyNumberFormat="1" applyFont="1" applyAlignment="1">
      <alignment vertical="center"/>
    </xf>
    <xf numFmtId="0" fontId="1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2" borderId="1" xfId="0" applyFont="1" applyFill="1" applyBorder="1"/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quotePrefix="1" applyNumberFormat="1" applyFont="1" applyFill="1" applyBorder="1" applyAlignment="1">
      <alignment horizontal="center"/>
    </xf>
    <xf numFmtId="167" fontId="3" fillId="2" borderId="1" xfId="0" quotePrefix="1" applyNumberFormat="1" applyFont="1" applyFill="1" applyBorder="1" applyAlignment="1">
      <alignment horizontal="center"/>
    </xf>
    <xf numFmtId="166" fontId="3" fillId="2" borderId="1" xfId="0" quotePrefix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8" fillId="3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8" fillId="0" borderId="0" xfId="0" applyFont="1"/>
    <xf numFmtId="165" fontId="4" fillId="0" borderId="0" xfId="0" applyNumberFormat="1" applyFont="1"/>
    <xf numFmtId="165" fontId="9" fillId="0" borderId="0" xfId="0" applyNumberFormat="1" applyFont="1" applyAlignment="1">
      <alignment wrapText="1"/>
    </xf>
    <xf numFmtId="166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center"/>
    </xf>
    <xf numFmtId="166" fontId="0" fillId="0" borderId="0" xfId="0" applyNumberFormat="1"/>
    <xf numFmtId="49" fontId="3" fillId="2" borderId="1" xfId="0" applyNumberFormat="1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0" fontId="8" fillId="4" borderId="1" xfId="0" applyFont="1" applyFill="1" applyBorder="1"/>
    <xf numFmtId="49" fontId="3" fillId="6" borderId="1" xfId="0" applyNumberFormat="1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2" fontId="3" fillId="7" borderId="0" xfId="0" applyNumberFormat="1" applyFont="1" applyFill="1"/>
    <xf numFmtId="0" fontId="0" fillId="0" borderId="0" xfId="0" applyAlignment="1">
      <alignment horizontal="center"/>
    </xf>
    <xf numFmtId="1" fontId="3" fillId="5" borderId="0" xfId="0" applyNumberFormat="1" applyFont="1" applyFill="1"/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top" wrapText="1"/>
    </xf>
    <xf numFmtId="165" fontId="3" fillId="0" borderId="0" xfId="1" applyNumberFormat="1" applyFont="1" applyBorder="1" applyAlignment="1">
      <alignment wrapText="1"/>
    </xf>
    <xf numFmtId="164" fontId="3" fillId="0" borderId="0" xfId="1" applyFont="1" applyBorder="1" applyAlignment="1">
      <alignment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49" fontId="8" fillId="4" borderId="1" xfId="0" applyNumberFormat="1" applyFont="1" applyFill="1" applyBorder="1" applyAlignment="1">
      <alignment horizontal="left" vertical="center"/>
    </xf>
    <xf numFmtId="169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top" wrapText="1"/>
    </xf>
    <xf numFmtId="4" fontId="3" fillId="6" borderId="1" xfId="1" applyNumberFormat="1" applyFont="1" applyFill="1" applyBorder="1" applyAlignment="1">
      <alignment horizontal="right" vertical="center"/>
    </xf>
    <xf numFmtId="166" fontId="3" fillId="8" borderId="1" xfId="0" applyNumberFormat="1" applyFont="1" applyFill="1" applyBorder="1" applyAlignment="1">
      <alignment horizontal="right" vertical="center" wrapText="1"/>
    </xf>
    <xf numFmtId="166" fontId="3" fillId="8" borderId="1" xfId="0" applyNumberFormat="1" applyFont="1" applyFill="1" applyBorder="1" applyAlignment="1">
      <alignment horizontal="right" vertical="top"/>
    </xf>
    <xf numFmtId="166" fontId="1" fillId="0" borderId="0" xfId="0" applyNumberFormat="1" applyFont="1"/>
    <xf numFmtId="4" fontId="3" fillId="3" borderId="1" xfId="0" applyNumberFormat="1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4" fontId="0" fillId="0" borderId="0" xfId="0" applyNumberFormat="1"/>
    <xf numFmtId="166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top"/>
    </xf>
    <xf numFmtId="0" fontId="9" fillId="0" borderId="0" xfId="0" applyFont="1"/>
    <xf numFmtId="0" fontId="13" fillId="0" borderId="0" xfId="0" applyFont="1"/>
    <xf numFmtId="0" fontId="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left" vertical="top"/>
    </xf>
    <xf numFmtId="1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 wrapText="1"/>
    </xf>
    <xf numFmtId="4" fontId="3" fillId="6" borderId="1" xfId="1" applyNumberFormat="1" applyFont="1" applyFill="1" applyBorder="1" applyAlignment="1">
      <alignment vertical="top" wrapText="1"/>
    </xf>
    <xf numFmtId="166" fontId="3" fillId="6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Normalno" xfId="0" builtinId="0"/>
    <cellStyle name="Normalno 2" xfId="4"/>
    <cellStyle name="Normalno 3" xfId="2"/>
    <cellStyle name="Obično_List4" xfId="3"/>
    <cellStyle name="Zarez" xfId="1" builtinId="3"/>
  </cellStyles>
  <dxfs count="0"/>
  <tableStyles count="0" defaultTableStyle="TableStyleMedium2" defaultPivotStyle="PivotStyleLight16"/>
  <colors>
    <mruColors>
      <color rgb="FF66FF66"/>
      <color rgb="FFF0F28A"/>
      <color rgb="FFFF0066"/>
      <color rgb="FF0066FF"/>
      <color rgb="FF00FFFF"/>
      <color rgb="FFE68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576791</xdr:colOff>
      <xdr:row>0</xdr:row>
      <xdr:rowOff>57150</xdr:rowOff>
    </xdr:from>
    <xdr:to>
      <xdr:col>8</xdr:col>
      <xdr:colOff>1176866</xdr:colOff>
      <xdr:row>0</xdr:row>
      <xdr:rowOff>857250</xdr:rowOff>
    </xdr:to>
    <xdr:pic>
      <xdr:nvPicPr>
        <xdr:cNvPr id="3" name="Slika 3" descr="grb-r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791" y="57150"/>
          <a:ext cx="6000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tabSelected="1" view="pageBreakPreview" zoomScale="90" zoomScaleNormal="90" zoomScaleSheetLayoutView="90" workbookViewId="0">
      <selection activeCell="H3" sqref="H3:R3"/>
    </sheetView>
  </sheetViews>
  <sheetFormatPr defaultRowHeight="12.75" x14ac:dyDescent="0.2"/>
  <cols>
    <col min="1" max="1" width="2.28515625" style="27" customWidth="1"/>
    <col min="2" max="7" width="2.28515625" style="1" customWidth="1"/>
    <col min="8" max="8" width="3.140625" customWidth="1"/>
    <col min="9" max="9" width="26.85546875" customWidth="1"/>
    <col min="10" max="12" width="15.7109375" style="2" customWidth="1"/>
    <col min="13" max="13" width="15.7109375" style="3" customWidth="1"/>
    <col min="14" max="14" width="15.7109375" customWidth="1"/>
    <col min="15" max="18" width="10.7109375" customWidth="1"/>
    <col min="19" max="19" width="13.42578125" bestFit="1" customWidth="1"/>
  </cols>
  <sheetData>
    <row r="1" spans="2:25" ht="144" customHeight="1" x14ac:dyDescent="0.2">
      <c r="I1" s="127" t="s">
        <v>124</v>
      </c>
    </row>
    <row r="2" spans="2:25" ht="41.25" customHeight="1" x14ac:dyDescent="0.2">
      <c r="I2" s="128" t="s">
        <v>125</v>
      </c>
    </row>
    <row r="3" spans="2:25" ht="82.5" customHeight="1" x14ac:dyDescent="0.2">
      <c r="D3" s="4"/>
      <c r="E3" s="4"/>
      <c r="F3" s="4"/>
      <c r="G3" s="4"/>
      <c r="H3" s="135" t="s">
        <v>126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2:25" ht="15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9">
        <v>7.5345000000000004</v>
      </c>
    </row>
    <row r="5" spans="2:25" ht="26.25" x14ac:dyDescent="0.4">
      <c r="B5" s="5"/>
      <c r="C5" s="5"/>
      <c r="D5" s="5"/>
      <c r="E5" s="5"/>
      <c r="F5" s="5"/>
      <c r="G5" s="5"/>
      <c r="H5" s="136" t="s">
        <v>48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5"/>
      <c r="T5" s="5"/>
      <c r="U5" s="5"/>
      <c r="V5" s="5"/>
      <c r="W5" s="5"/>
      <c r="X5" s="5"/>
      <c r="Y5" s="5"/>
    </row>
    <row r="7" spans="2:25" ht="15.75" x14ac:dyDescent="0.2">
      <c r="B7" s="6"/>
      <c r="C7" s="6"/>
      <c r="D7" s="6"/>
      <c r="E7" s="6"/>
      <c r="F7" s="6"/>
      <c r="G7" s="6"/>
      <c r="H7" s="137" t="s">
        <v>0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2:25" x14ac:dyDescent="0.2">
      <c r="H8" s="7"/>
      <c r="J8" s="8"/>
      <c r="K8" s="8"/>
      <c r="L8" s="8"/>
      <c r="M8" s="9"/>
    </row>
    <row r="9" spans="2:25" s="11" customFormat="1" ht="15.75" customHeight="1" x14ac:dyDescent="0.2">
      <c r="B9" s="10"/>
      <c r="C9" s="10"/>
      <c r="D9" s="10"/>
      <c r="E9" s="10"/>
      <c r="F9" s="10"/>
      <c r="G9" s="10"/>
      <c r="H9" s="138" t="s">
        <v>49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2:25" ht="20.25" x14ac:dyDescent="0.3">
      <c r="H10" s="12" t="s">
        <v>1</v>
      </c>
      <c r="I10" s="13"/>
      <c r="J10" s="8"/>
      <c r="K10" s="8"/>
      <c r="L10" s="8"/>
      <c r="M10" s="9"/>
    </row>
    <row r="11" spans="2:25" x14ac:dyDescent="0.2">
      <c r="I11" s="3"/>
      <c r="M11" s="106"/>
    </row>
    <row r="12" spans="2:25" x14ac:dyDescent="0.2">
      <c r="H12" s="14"/>
      <c r="I12" s="14"/>
      <c r="J12" s="15" t="s">
        <v>2</v>
      </c>
      <c r="K12" s="15" t="s">
        <v>3</v>
      </c>
      <c r="L12" s="15" t="s">
        <v>3</v>
      </c>
      <c r="M12" s="15" t="s">
        <v>4</v>
      </c>
      <c r="N12" s="15" t="s">
        <v>4</v>
      </c>
      <c r="O12" s="16" t="s">
        <v>5</v>
      </c>
      <c r="P12" s="16" t="s">
        <v>5</v>
      </c>
      <c r="Q12" s="16" t="s">
        <v>5</v>
      </c>
      <c r="R12" s="16" t="s">
        <v>5</v>
      </c>
    </row>
    <row r="13" spans="2:25" x14ac:dyDescent="0.2">
      <c r="H13" s="14"/>
      <c r="I13" s="14"/>
      <c r="J13" s="17" t="s">
        <v>6</v>
      </c>
      <c r="K13" s="17" t="s">
        <v>31</v>
      </c>
      <c r="L13" s="17" t="s">
        <v>35</v>
      </c>
      <c r="M13" s="17" t="s">
        <v>37</v>
      </c>
      <c r="N13" s="17" t="s">
        <v>50</v>
      </c>
      <c r="O13" s="18" t="s">
        <v>32</v>
      </c>
      <c r="P13" s="18" t="s">
        <v>36</v>
      </c>
      <c r="Q13" s="18" t="s">
        <v>38</v>
      </c>
      <c r="R13" s="18" t="s">
        <v>52</v>
      </c>
    </row>
    <row r="14" spans="2:25" x14ac:dyDescent="0.2">
      <c r="H14" s="14"/>
      <c r="I14" s="14"/>
      <c r="J14" s="19">
        <v>1</v>
      </c>
      <c r="K14" s="19">
        <v>2</v>
      </c>
      <c r="L14" s="19">
        <v>3</v>
      </c>
      <c r="M14" s="19">
        <v>4</v>
      </c>
      <c r="N14" s="19">
        <v>5</v>
      </c>
      <c r="O14" s="20" t="s">
        <v>7</v>
      </c>
      <c r="P14" s="20" t="s">
        <v>8</v>
      </c>
      <c r="Q14" s="20" t="s">
        <v>9</v>
      </c>
      <c r="R14" s="20" t="s">
        <v>10</v>
      </c>
    </row>
    <row r="15" spans="2:25" ht="25.5" customHeight="1" x14ac:dyDescent="0.2">
      <c r="H15" s="21" t="s">
        <v>11</v>
      </c>
      <c r="I15" s="21"/>
      <c r="J15" s="22"/>
      <c r="K15" s="22"/>
      <c r="L15" s="22"/>
      <c r="M15" s="23"/>
      <c r="N15" s="23"/>
      <c r="O15" s="24"/>
      <c r="P15" s="24"/>
      <c r="Q15" s="24"/>
      <c r="R15" s="24"/>
    </row>
    <row r="16" spans="2:25" ht="20.100000000000001" customHeight="1" x14ac:dyDescent="0.2">
      <c r="H16" s="25">
        <v>6</v>
      </c>
      <c r="I16" s="26" t="s">
        <v>79</v>
      </c>
      <c r="J16" s="75">
        <v>29850938.780000001</v>
      </c>
      <c r="K16" s="75">
        <v>36454794</v>
      </c>
      <c r="L16" s="75">
        <f>L17*$N$4</f>
        <v>35316612.539999999</v>
      </c>
      <c r="M16" s="75">
        <f t="shared" ref="M16" si="0">M17*$N$4</f>
        <v>32983931.340000004</v>
      </c>
      <c r="N16" s="75">
        <f>N17*$N$4</f>
        <v>32908586.340000004</v>
      </c>
      <c r="O16" s="116">
        <f>AVERAGE(K16/J16)*100</f>
        <v>122.12277231436536</v>
      </c>
      <c r="P16" s="116">
        <f>AVERAGE(L16/K16)*100</f>
        <v>96.877827755658146</v>
      </c>
      <c r="Q16" s="116">
        <f>AVERAGE(M16/L16)*100</f>
        <v>93.39494636594047</v>
      </c>
      <c r="R16" s="116">
        <f>AVERAGE(N16/M16)*100</f>
        <v>99.771570589256513</v>
      </c>
    </row>
    <row r="17" spans="8:18" ht="20.100000000000001" customHeight="1" x14ac:dyDescent="0.2">
      <c r="H17" s="25">
        <v>6</v>
      </c>
      <c r="I17" s="26" t="s">
        <v>80</v>
      </c>
      <c r="J17" s="75">
        <v>4261374.26</v>
      </c>
      <c r="K17" s="89">
        <v>4578031.18</v>
      </c>
      <c r="L17" s="89">
        <v>4687320</v>
      </c>
      <c r="M17" s="75">
        <v>4377720</v>
      </c>
      <c r="N17" s="89">
        <v>4367720</v>
      </c>
      <c r="O17" s="116">
        <f>AVERAGE(K17/J17)*100</f>
        <v>107.43086386409064</v>
      </c>
      <c r="P17" s="116">
        <f>AVERAGE(L17/K17)*100</f>
        <v>102.38724499032355</v>
      </c>
      <c r="Q17" s="116">
        <f t="shared" ref="Q17:R17" si="1">AVERAGE(M17/L17)*100</f>
        <v>93.394946365940456</v>
      </c>
      <c r="R17" s="116">
        <f t="shared" si="1"/>
        <v>99.771570589256513</v>
      </c>
    </row>
    <row r="18" spans="8:18" ht="26.25" customHeight="1" x14ac:dyDescent="0.2">
      <c r="H18" s="25">
        <v>7</v>
      </c>
      <c r="I18" s="26" t="s">
        <v>81</v>
      </c>
      <c r="J18" s="75">
        <v>331912.03999999998</v>
      </c>
      <c r="K18" s="75">
        <v>1510000</v>
      </c>
      <c r="L18" s="75">
        <f t="shared" ref="L18:N18" si="2">L19*$N$4</f>
        <v>1521893.655</v>
      </c>
      <c r="M18" s="75">
        <f t="shared" si="2"/>
        <v>1521215.55</v>
      </c>
      <c r="N18" s="75">
        <f t="shared" si="2"/>
        <v>1521215.55</v>
      </c>
      <c r="O18" s="116">
        <f>AVERAGE(K18/J18)*100</f>
        <v>454.93980875174043</v>
      </c>
      <c r="P18" s="116">
        <f t="shared" ref="P18:R29" si="3">AVERAGE(L18/K18)*100</f>
        <v>100.78765927152318</v>
      </c>
      <c r="Q18" s="116">
        <f>AVERAGE(M18/L18)*100</f>
        <v>99.955443338779148</v>
      </c>
      <c r="R18" s="116">
        <f t="shared" si="3"/>
        <v>100</v>
      </c>
    </row>
    <row r="19" spans="8:18" ht="27.75" customHeight="1" x14ac:dyDescent="0.2">
      <c r="H19" s="25">
        <v>7</v>
      </c>
      <c r="I19" s="26" t="s">
        <v>82</v>
      </c>
      <c r="J19" s="75">
        <v>44052.3</v>
      </c>
      <c r="K19" s="89">
        <v>200411.44</v>
      </c>
      <c r="L19" s="89">
        <v>201990</v>
      </c>
      <c r="M19" s="75">
        <v>201900</v>
      </c>
      <c r="N19" s="89">
        <v>201900</v>
      </c>
      <c r="O19" s="116">
        <f>AVERAGE(K19/J19)*100</f>
        <v>454.93978747988183</v>
      </c>
      <c r="P19" s="116">
        <f t="shared" ref="P19" si="4">AVERAGE(L19/K19)*100</f>
        <v>100.78765962661613</v>
      </c>
      <c r="Q19" s="116">
        <f>AVERAGE(M19/L19)*100</f>
        <v>99.955443338779148</v>
      </c>
      <c r="R19" s="116">
        <f t="shared" ref="R19" si="5">AVERAGE(N19/M19)*100</f>
        <v>100</v>
      </c>
    </row>
    <row r="20" spans="8:18" ht="20.100000000000001" customHeight="1" x14ac:dyDescent="0.2">
      <c r="H20" s="134" t="s">
        <v>51</v>
      </c>
      <c r="I20" s="134"/>
      <c r="J20" s="75">
        <f>J18+J16</f>
        <v>30182850.82</v>
      </c>
      <c r="K20" s="75">
        <f t="shared" ref="K20:N20" si="6">K18+K16</f>
        <v>37964794</v>
      </c>
      <c r="L20" s="75">
        <f t="shared" si="6"/>
        <v>36838506.195</v>
      </c>
      <c r="M20" s="75">
        <f t="shared" si="6"/>
        <v>34505146.890000001</v>
      </c>
      <c r="N20" s="75">
        <f t="shared" si="6"/>
        <v>34429801.890000001</v>
      </c>
      <c r="O20" s="116">
        <f>AVERAGE(K20/J20)*100</f>
        <v>125.78266455481226</v>
      </c>
      <c r="P20" s="116">
        <f t="shared" si="3"/>
        <v>97.033336187732246</v>
      </c>
      <c r="Q20" s="116">
        <f t="shared" si="3"/>
        <v>93.665977407855095</v>
      </c>
      <c r="R20" s="116">
        <f t="shared" si="3"/>
        <v>99.781641271546548</v>
      </c>
    </row>
    <row r="21" spans="8:18" ht="20.100000000000001" customHeight="1" x14ac:dyDescent="0.2">
      <c r="H21" s="134" t="s">
        <v>78</v>
      </c>
      <c r="I21" s="134"/>
      <c r="J21" s="75">
        <f>J17+J19</f>
        <v>4305426.5599999996</v>
      </c>
      <c r="K21" s="75">
        <f t="shared" ref="K21:N21" si="7">K17+K19</f>
        <v>4778442.62</v>
      </c>
      <c r="L21" s="75">
        <f t="shared" si="7"/>
        <v>4889310</v>
      </c>
      <c r="M21" s="75">
        <f t="shared" si="7"/>
        <v>4579620</v>
      </c>
      <c r="N21" s="75">
        <f t="shared" si="7"/>
        <v>4569620</v>
      </c>
      <c r="O21" s="116">
        <f t="shared" ref="O21" si="8">AVERAGE(K21/J21)*100</f>
        <v>110.98650861669792</v>
      </c>
      <c r="P21" s="116">
        <f t="shared" ref="P21" si="9">AVERAGE(L21/K21)*100</f>
        <v>102.32015718962427</v>
      </c>
      <c r="Q21" s="116">
        <f t="shared" ref="Q21" si="10">AVERAGE(M21/L21)*100</f>
        <v>93.665977407855095</v>
      </c>
      <c r="R21" s="116">
        <f t="shared" ref="R21" si="11">AVERAGE(N21/M21)*100</f>
        <v>99.781641271546548</v>
      </c>
    </row>
    <row r="22" spans="8:18" ht="20.100000000000001" customHeight="1" x14ac:dyDescent="0.2">
      <c r="H22" s="25">
        <v>3</v>
      </c>
      <c r="I22" s="26" t="s">
        <v>42</v>
      </c>
      <c r="J22" s="75">
        <v>21755851.190000001</v>
      </c>
      <c r="K22" s="75">
        <v>31496926</v>
      </c>
      <c r="L22" s="75">
        <f t="shared" ref="L22:N22" si="12">L23*$N$4</f>
        <v>30167166.049500003</v>
      </c>
      <c r="M22" s="75">
        <f t="shared" si="12"/>
        <v>26613986.263500001</v>
      </c>
      <c r="N22" s="75">
        <f t="shared" si="12"/>
        <v>26195482.461000003</v>
      </c>
      <c r="O22" s="116">
        <f t="shared" ref="O22" si="13">AVERAGE(K22/J22)*100</f>
        <v>144.77450560278444</v>
      </c>
      <c r="P22" s="116">
        <f t="shared" ref="P22" si="14">AVERAGE(L22/K22)*100</f>
        <v>95.778127838570668</v>
      </c>
      <c r="Q22" s="116">
        <f t="shared" ref="Q22" si="15">AVERAGE(M22/L22)*100</f>
        <v>88.221698451323732</v>
      </c>
      <c r="R22" s="116">
        <f t="shared" ref="R22" si="16">AVERAGE(N22/M22)*100</f>
        <v>98.42750425149967</v>
      </c>
    </row>
    <row r="23" spans="8:18" ht="20.100000000000001" customHeight="1" x14ac:dyDescent="0.2">
      <c r="H23" s="25">
        <v>3</v>
      </c>
      <c r="I23" s="26" t="s">
        <v>43</v>
      </c>
      <c r="J23" s="75">
        <v>5030967.1500000004</v>
      </c>
      <c r="K23" s="89">
        <v>3824530.54</v>
      </c>
      <c r="L23" s="89">
        <v>4003871</v>
      </c>
      <c r="M23" s="89">
        <v>3532283</v>
      </c>
      <c r="N23" s="89">
        <v>3476738</v>
      </c>
      <c r="O23" s="116">
        <f t="shared" ref="O23:O28" si="17">AVERAGE(K23/J23)*100</f>
        <v>76.019787567088358</v>
      </c>
      <c r="P23" s="116">
        <f t="shared" si="3"/>
        <v>104.68921500624231</v>
      </c>
      <c r="Q23" s="116">
        <f t="shared" si="3"/>
        <v>88.221698451323732</v>
      </c>
      <c r="R23" s="116">
        <f t="shared" si="3"/>
        <v>98.42750425149967</v>
      </c>
    </row>
    <row r="24" spans="8:18" ht="20.100000000000001" customHeight="1" x14ac:dyDescent="0.2">
      <c r="H24" s="25">
        <v>4</v>
      </c>
      <c r="I24" s="26" t="s">
        <v>44</v>
      </c>
      <c r="J24" s="75">
        <v>4372077.71</v>
      </c>
      <c r="K24" s="75">
        <v>8943700</v>
      </c>
      <c r="L24" s="75">
        <f t="shared" ref="L24:N24" si="18">L25*$N$4</f>
        <v>9753078.7320000008</v>
      </c>
      <c r="M24" s="75">
        <f t="shared" si="18"/>
        <v>16131198.741</v>
      </c>
      <c r="N24" s="75">
        <f t="shared" si="18"/>
        <v>15315913.0995</v>
      </c>
      <c r="O24" s="116">
        <f t="shared" si="17"/>
        <v>204.56406754947639</v>
      </c>
      <c r="P24" s="116">
        <f t="shared" si="3"/>
        <v>109.0497079732102</v>
      </c>
      <c r="Q24" s="116">
        <f t="shared" si="3"/>
        <v>165.39596556391257</v>
      </c>
      <c r="R24" s="116">
        <f t="shared" si="3"/>
        <v>94.945907898166169</v>
      </c>
    </row>
    <row r="25" spans="8:18" ht="20.100000000000001" customHeight="1" x14ac:dyDescent="0.2">
      <c r="H25" s="25">
        <v>4</v>
      </c>
      <c r="I25" s="26" t="s">
        <v>45</v>
      </c>
      <c r="J25" s="75">
        <v>906223.85</v>
      </c>
      <c r="K25" s="89">
        <v>1415316.19</v>
      </c>
      <c r="L25" s="89">
        <v>1294456</v>
      </c>
      <c r="M25" s="75">
        <v>2140978</v>
      </c>
      <c r="N25" s="89">
        <v>2032771</v>
      </c>
      <c r="O25" s="116">
        <f t="shared" ref="O25:O26" si="19">AVERAGE(K25/J25)*100</f>
        <v>156.17732748922904</v>
      </c>
      <c r="P25" s="116">
        <f t="shared" ref="P25:P26" si="20">AVERAGE(L25/K25)*100</f>
        <v>91.460552005697053</v>
      </c>
      <c r="Q25" s="116">
        <f t="shared" ref="Q25:Q26" si="21">AVERAGE(M25/L25)*100</f>
        <v>165.39596556391257</v>
      </c>
      <c r="R25" s="116">
        <f t="shared" ref="R25:R26" si="22">AVERAGE(N25/M25)*100</f>
        <v>94.945907898166155</v>
      </c>
    </row>
    <row r="26" spans="8:18" ht="20.100000000000001" customHeight="1" x14ac:dyDescent="0.2">
      <c r="H26" s="134" t="s">
        <v>51</v>
      </c>
      <c r="I26" s="134"/>
      <c r="J26" s="75">
        <f>J22+J24</f>
        <v>26127928.900000002</v>
      </c>
      <c r="K26" s="75">
        <f t="shared" ref="K26:N26" si="23">K22+K24</f>
        <v>40440626</v>
      </c>
      <c r="L26" s="75">
        <f t="shared" si="23"/>
        <v>39920244.781500004</v>
      </c>
      <c r="M26" s="75">
        <f t="shared" si="23"/>
        <v>42745185.004500002</v>
      </c>
      <c r="N26" s="75">
        <f t="shared" si="23"/>
        <v>41511395.560500003</v>
      </c>
      <c r="O26" s="116">
        <f t="shared" si="19"/>
        <v>154.77930208237819</v>
      </c>
      <c r="P26" s="116">
        <f t="shared" si="20"/>
        <v>98.713221653641085</v>
      </c>
      <c r="Q26" s="116">
        <f t="shared" si="21"/>
        <v>107.07646017318295</v>
      </c>
      <c r="R26" s="116">
        <f t="shared" si="22"/>
        <v>97.113617723563223</v>
      </c>
    </row>
    <row r="27" spans="8:18" ht="20.100000000000001" customHeight="1" x14ac:dyDescent="0.2">
      <c r="H27" s="134" t="s">
        <v>78</v>
      </c>
      <c r="I27" s="134"/>
      <c r="J27" s="75">
        <f>J23+J25</f>
        <v>5937191</v>
      </c>
      <c r="K27" s="75">
        <f t="shared" ref="K27:N27" si="24">K23+K25</f>
        <v>5239846.7300000004</v>
      </c>
      <c r="L27" s="75">
        <f t="shared" si="24"/>
        <v>5298327</v>
      </c>
      <c r="M27" s="75">
        <f t="shared" si="24"/>
        <v>5673261</v>
      </c>
      <c r="N27" s="75">
        <f t="shared" si="24"/>
        <v>5509509</v>
      </c>
      <c r="O27" s="116">
        <f t="shared" si="17"/>
        <v>88.254643146902296</v>
      </c>
      <c r="P27" s="116">
        <f t="shared" si="3"/>
        <v>101.1160683320216</v>
      </c>
      <c r="Q27" s="116">
        <f t="shared" si="3"/>
        <v>107.07646017318298</v>
      </c>
      <c r="R27" s="116">
        <f t="shared" si="3"/>
        <v>97.113617723563223</v>
      </c>
    </row>
    <row r="28" spans="8:18" ht="20.100000000000001" customHeight="1" x14ac:dyDescent="0.2">
      <c r="H28" s="25"/>
      <c r="I28" s="26" t="s">
        <v>46</v>
      </c>
      <c r="J28" s="79">
        <f>J20-J26</f>
        <v>4054921.9199999981</v>
      </c>
      <c r="K28" s="79">
        <f>K20-K26</f>
        <v>-2475832</v>
      </c>
      <c r="L28" s="79">
        <v>-3081738.58</v>
      </c>
      <c r="M28" s="79">
        <f>M20-M26</f>
        <v>-8240038.1145000011</v>
      </c>
      <c r="N28" s="79">
        <f>N20-N26</f>
        <v>-7081593.6705000028</v>
      </c>
      <c r="O28" s="116">
        <f t="shared" si="17"/>
        <v>-61.057451878136312</v>
      </c>
      <c r="P28" s="116">
        <f t="shared" si="3"/>
        <v>124.4728471075582</v>
      </c>
      <c r="Q28" s="116">
        <f t="shared" si="3"/>
        <v>267.38277438510056</v>
      </c>
      <c r="R28" s="116">
        <f>AVERAGE(N28/M28)*100</f>
        <v>85.941273233172524</v>
      </c>
    </row>
    <row r="29" spans="8:18" ht="20.100000000000001" customHeight="1" x14ac:dyDescent="0.2">
      <c r="H29" s="25"/>
      <c r="I29" s="26" t="s">
        <v>47</v>
      </c>
      <c r="J29" s="79">
        <v>538180.62</v>
      </c>
      <c r="K29" s="79">
        <f t="shared" ref="K29:N29" si="25">K21-K27</f>
        <v>-461404.11000000034</v>
      </c>
      <c r="L29" s="79">
        <f t="shared" si="25"/>
        <v>-409017</v>
      </c>
      <c r="M29" s="79">
        <f t="shared" si="25"/>
        <v>-1093641</v>
      </c>
      <c r="N29" s="79">
        <f t="shared" si="25"/>
        <v>-939889</v>
      </c>
      <c r="O29" s="116">
        <f>AVERAGE(K29/J29)*100</f>
        <v>-85.734062664686874</v>
      </c>
      <c r="P29" s="116">
        <f t="shared" si="3"/>
        <v>88.646154452330236</v>
      </c>
      <c r="Q29" s="116">
        <f t="shared" ref="Q29" si="26">AVERAGE(M29/L29)*100</f>
        <v>267.38277382113699</v>
      </c>
      <c r="R29" s="116">
        <f>AVERAGE(N29/M29)*100</f>
        <v>85.941273233172495</v>
      </c>
    </row>
    <row r="30" spans="8:18" ht="25.5" customHeight="1" x14ac:dyDescent="0.2">
      <c r="H30" s="21" t="s">
        <v>12</v>
      </c>
      <c r="I30" s="21"/>
      <c r="J30" s="22"/>
      <c r="K30" s="22"/>
      <c r="L30" s="22"/>
      <c r="M30" s="31"/>
      <c r="N30" s="31"/>
      <c r="O30" s="31"/>
      <c r="P30" s="31"/>
      <c r="Q30" s="31"/>
      <c r="R30" s="31"/>
    </row>
    <row r="31" spans="8:18" ht="25.5" x14ac:dyDescent="0.2">
      <c r="H31" s="25">
        <v>8</v>
      </c>
      <c r="I31" s="26" t="s">
        <v>54</v>
      </c>
      <c r="J31" s="101">
        <v>811283.3</v>
      </c>
      <c r="K31" s="86"/>
      <c r="L31" s="86"/>
      <c r="M31" s="75">
        <v>9762007.1099999994</v>
      </c>
      <c r="N31" s="89">
        <v>6376055.5599999996</v>
      </c>
      <c r="O31" s="116"/>
      <c r="P31" s="116"/>
      <c r="Q31" s="116"/>
      <c r="R31" s="116">
        <f t="shared" ref="R31" si="27">AVERAGE(N31/M31)*100</f>
        <v>65.31500631123798</v>
      </c>
    </row>
    <row r="32" spans="8:18" ht="25.5" x14ac:dyDescent="0.2">
      <c r="H32" s="25">
        <v>8</v>
      </c>
      <c r="I32" s="26" t="s">
        <v>53</v>
      </c>
      <c r="J32" s="101">
        <v>107675.8</v>
      </c>
      <c r="K32" s="86"/>
      <c r="L32" s="86"/>
      <c r="M32" s="75">
        <v>1295641</v>
      </c>
      <c r="N32" s="89">
        <v>846248</v>
      </c>
      <c r="O32" s="116"/>
      <c r="P32" s="116"/>
      <c r="Q32" s="116"/>
      <c r="R32" s="116">
        <f t="shared" ref="R32:R36" si="28">AVERAGE(N32/M32)*100</f>
        <v>65.315006240154489</v>
      </c>
    </row>
    <row r="33" spans="1:19" s="62" customFormat="1" ht="38.25" x14ac:dyDescent="0.2">
      <c r="A33" s="113"/>
      <c r="B33" s="114"/>
      <c r="C33" s="114"/>
      <c r="D33" s="114"/>
      <c r="E33" s="114"/>
      <c r="F33" s="114"/>
      <c r="G33" s="114"/>
      <c r="H33" s="25">
        <v>5</v>
      </c>
      <c r="I33" s="26" t="s">
        <v>55</v>
      </c>
      <c r="J33" s="86"/>
      <c r="K33" s="89">
        <v>2430000</v>
      </c>
      <c r="L33" s="89">
        <v>2750017.16</v>
      </c>
      <c r="M33" s="75">
        <v>1521969</v>
      </c>
      <c r="N33" s="89">
        <v>1521969</v>
      </c>
      <c r="O33" s="116"/>
      <c r="P33" s="116">
        <f t="shared" ref="P33:P36" si="29">AVERAGE(L33/K33)*100</f>
        <v>113.16943045267492</v>
      </c>
      <c r="Q33" s="116">
        <f t="shared" ref="Q33:Q36" si="30">AVERAGE(M33/L33)*100</f>
        <v>55.343981926280051</v>
      </c>
      <c r="R33" s="116">
        <f t="shared" si="28"/>
        <v>100</v>
      </c>
    </row>
    <row r="34" spans="1:19" s="62" customFormat="1" ht="38.25" x14ac:dyDescent="0.2">
      <c r="A34" s="113"/>
      <c r="B34" s="114"/>
      <c r="C34" s="114"/>
      <c r="D34" s="114"/>
      <c r="E34" s="114"/>
      <c r="F34" s="114"/>
      <c r="G34" s="114"/>
      <c r="H34" s="25">
        <v>5</v>
      </c>
      <c r="I34" s="26" t="s">
        <v>56</v>
      </c>
      <c r="J34" s="86"/>
      <c r="K34" s="89">
        <f>K33/N4</f>
        <v>322516.4244475413</v>
      </c>
      <c r="L34" s="89">
        <v>364990</v>
      </c>
      <c r="M34" s="75">
        <v>202000</v>
      </c>
      <c r="N34" s="89">
        <v>202000</v>
      </c>
      <c r="O34" s="116"/>
      <c r="P34" s="116">
        <f t="shared" si="29"/>
        <v>113.16943024691359</v>
      </c>
      <c r="Q34" s="116">
        <f t="shared" si="30"/>
        <v>55.343982026904847</v>
      </c>
      <c r="R34" s="116">
        <f t="shared" si="28"/>
        <v>100</v>
      </c>
    </row>
    <row r="35" spans="1:19" ht="20.100000000000001" customHeight="1" x14ac:dyDescent="0.2">
      <c r="H35" s="25"/>
      <c r="I35" s="26" t="s">
        <v>57</v>
      </c>
      <c r="J35" s="101">
        <v>811283.3</v>
      </c>
      <c r="K35" s="89">
        <v>-2430000</v>
      </c>
      <c r="L35" s="89">
        <v>-2750017.16</v>
      </c>
      <c r="M35" s="75">
        <v>8240038.1100000003</v>
      </c>
      <c r="N35" s="89">
        <v>4854086.5599999996</v>
      </c>
      <c r="O35" s="116">
        <f t="shared" ref="O35:O36" si="31">AVERAGE(K35/J35)*100</f>
        <v>-299.52545553446004</v>
      </c>
      <c r="P35" s="116">
        <f t="shared" si="29"/>
        <v>113.16943045267492</v>
      </c>
      <c r="Q35" s="116">
        <f t="shared" si="30"/>
        <v>-299.63587972665596</v>
      </c>
      <c r="R35" s="116">
        <f t="shared" si="28"/>
        <v>58.908545023707418</v>
      </c>
    </row>
    <row r="36" spans="1:19" ht="20.25" customHeight="1" x14ac:dyDescent="0.2">
      <c r="H36" s="25"/>
      <c r="I36" s="26" t="s">
        <v>58</v>
      </c>
      <c r="J36" s="101">
        <f>J32-J34</f>
        <v>107675.8</v>
      </c>
      <c r="K36" s="101">
        <f t="shared" ref="K36" si="32">K32-K34</f>
        <v>-322516.4244475413</v>
      </c>
      <c r="L36" s="101">
        <f>L32-L34</f>
        <v>-364990</v>
      </c>
      <c r="M36" s="101">
        <v>1093641</v>
      </c>
      <c r="N36" s="101">
        <f>N32-N34</f>
        <v>644248</v>
      </c>
      <c r="O36" s="116">
        <f t="shared" si="31"/>
        <v>-299.52544995954639</v>
      </c>
      <c r="P36" s="116">
        <f t="shared" si="29"/>
        <v>113.16943024691359</v>
      </c>
      <c r="Q36" s="116">
        <f t="shared" si="30"/>
        <v>-299.63588043508042</v>
      </c>
      <c r="R36" s="116">
        <f t="shared" si="28"/>
        <v>58.908544942993181</v>
      </c>
    </row>
    <row r="37" spans="1:19" ht="25.5" customHeight="1" x14ac:dyDescent="0.2">
      <c r="H37" s="21" t="s">
        <v>13</v>
      </c>
      <c r="I37" s="21"/>
      <c r="J37" s="22"/>
      <c r="K37" s="22"/>
      <c r="L37" s="22"/>
      <c r="M37" s="107"/>
      <c r="N37" s="31"/>
      <c r="O37" s="31"/>
      <c r="P37" s="31"/>
      <c r="Q37" s="31"/>
      <c r="R37" s="31"/>
    </row>
    <row r="38" spans="1:19" s="37" customFormat="1" ht="27" customHeight="1" x14ac:dyDescent="0.2">
      <c r="A38" s="32"/>
      <c r="B38" s="33"/>
      <c r="C38" s="33"/>
      <c r="D38" s="33"/>
      <c r="E38" s="33"/>
      <c r="F38" s="33"/>
      <c r="G38" s="33"/>
      <c r="H38" s="38">
        <v>9</v>
      </c>
      <c r="I38" s="35" t="s">
        <v>14</v>
      </c>
      <c r="J38" s="80">
        <v>39626.620000000003</v>
      </c>
      <c r="K38" s="83">
        <v>4905832</v>
      </c>
      <c r="L38" s="83">
        <v>5831755.7400000002</v>
      </c>
      <c r="M38" s="117"/>
      <c r="N38" s="83">
        <v>2227507.11</v>
      </c>
      <c r="O38" s="95">
        <f>AVERAGE(K38/J38)*100</f>
        <v>12380.142439602469</v>
      </c>
      <c r="P38" s="95">
        <f t="shared" ref="P38" si="33">AVERAGE(L38/K38)*100</f>
        <v>118.87393901788728</v>
      </c>
      <c r="Q38" s="95"/>
      <c r="R38" s="95"/>
    </row>
    <row r="39" spans="1:19" s="37" customFormat="1" ht="27" customHeight="1" x14ac:dyDescent="0.2">
      <c r="A39" s="32"/>
      <c r="B39" s="33"/>
      <c r="C39" s="33"/>
      <c r="D39" s="33"/>
      <c r="E39" s="33"/>
      <c r="F39" s="33"/>
      <c r="G39" s="33"/>
      <c r="H39" s="38">
        <v>9</v>
      </c>
      <c r="I39" s="35" t="s">
        <v>121</v>
      </c>
      <c r="J39" s="80">
        <v>5259.36</v>
      </c>
      <c r="K39" s="83">
        <v>651115.80000000005</v>
      </c>
      <c r="L39" s="83">
        <v>774007</v>
      </c>
      <c r="M39" s="117"/>
      <c r="N39" s="83">
        <v>295641</v>
      </c>
      <c r="O39" s="95">
        <f t="shared" ref="O39:O41" si="34">AVERAGE(K39/J39)*100</f>
        <v>12380.133704481155</v>
      </c>
      <c r="P39" s="95">
        <f t="shared" ref="P39:P41" si="35">AVERAGE(L39/K39)*100</f>
        <v>118.87393916719576</v>
      </c>
      <c r="Q39" s="95"/>
      <c r="R39" s="95"/>
    </row>
    <row r="40" spans="1:19" s="37" customFormat="1" ht="27" customHeight="1" x14ac:dyDescent="0.2">
      <c r="A40" s="32"/>
      <c r="B40" s="33"/>
      <c r="C40" s="33"/>
      <c r="D40" s="33"/>
      <c r="E40" s="33"/>
      <c r="F40" s="33"/>
      <c r="G40" s="33"/>
      <c r="H40" s="38"/>
      <c r="I40" s="35" t="s">
        <v>34</v>
      </c>
      <c r="J40" s="80">
        <v>39626.620000000003</v>
      </c>
      <c r="K40" s="83">
        <v>4905832</v>
      </c>
      <c r="L40" s="83">
        <v>5831755.7400000002</v>
      </c>
      <c r="M40" s="83"/>
      <c r="N40" s="83">
        <v>2227507.11</v>
      </c>
      <c r="O40" s="95">
        <f t="shared" si="34"/>
        <v>12380.142439602469</v>
      </c>
      <c r="P40" s="95">
        <f t="shared" si="35"/>
        <v>118.87393901788728</v>
      </c>
      <c r="Q40" s="95"/>
      <c r="R40" s="95"/>
    </row>
    <row r="41" spans="1:19" s="37" customFormat="1" ht="27" customHeight="1" x14ac:dyDescent="0.2">
      <c r="A41" s="32"/>
      <c r="B41" s="33"/>
      <c r="C41" s="33"/>
      <c r="D41" s="33"/>
      <c r="E41" s="33"/>
      <c r="F41" s="33"/>
      <c r="G41" s="33"/>
      <c r="H41" s="38"/>
      <c r="I41" s="35" t="s">
        <v>122</v>
      </c>
      <c r="J41" s="80">
        <v>5259.36</v>
      </c>
      <c r="K41" s="83">
        <v>651115.80000000005</v>
      </c>
      <c r="L41" s="83">
        <v>774007</v>
      </c>
      <c r="M41" s="83"/>
      <c r="N41" s="83">
        <v>295641</v>
      </c>
      <c r="O41" s="95">
        <f t="shared" si="34"/>
        <v>12380.133704481155</v>
      </c>
      <c r="P41" s="95">
        <f t="shared" si="35"/>
        <v>118.87393916719576</v>
      </c>
      <c r="Q41" s="95"/>
      <c r="R41" s="95"/>
    </row>
    <row r="42" spans="1:19" ht="12.75" customHeight="1" x14ac:dyDescent="0.2">
      <c r="H42" s="28"/>
      <c r="I42" s="28"/>
      <c r="J42" s="29"/>
      <c r="K42" s="29"/>
      <c r="L42" s="29"/>
      <c r="M42" s="30"/>
      <c r="N42" s="28"/>
      <c r="O42" s="28"/>
      <c r="P42" s="28"/>
      <c r="Q42" s="28"/>
      <c r="R42" s="28"/>
      <c r="S42" s="115"/>
    </row>
    <row r="43" spans="1:19" s="39" customFormat="1" ht="25.5" customHeight="1" x14ac:dyDescent="0.2">
      <c r="A43" s="27"/>
      <c r="B43" s="1"/>
      <c r="C43" s="1"/>
      <c r="D43" s="1"/>
      <c r="E43" s="1"/>
      <c r="F43" s="1"/>
      <c r="G43" s="1"/>
      <c r="H43" s="21" t="s">
        <v>15</v>
      </c>
      <c r="I43" s="21"/>
      <c r="J43" s="22"/>
      <c r="K43" s="22"/>
      <c r="L43" s="22"/>
      <c r="M43" s="31"/>
      <c r="N43" s="31"/>
      <c r="O43" s="31"/>
      <c r="P43" s="31"/>
      <c r="Q43" s="31"/>
      <c r="R43" s="31"/>
    </row>
    <row r="44" spans="1:19" ht="20.100000000000001" customHeight="1" x14ac:dyDescent="0.2">
      <c r="H44" s="28"/>
      <c r="I44" s="28"/>
      <c r="J44" s="80">
        <v>4905832</v>
      </c>
      <c r="K44" s="80"/>
      <c r="L44" s="80"/>
      <c r="M44" s="76"/>
      <c r="N44" s="83"/>
      <c r="O44" s="95"/>
      <c r="P44" s="95"/>
      <c r="Q44" s="95"/>
      <c r="R44" s="95"/>
    </row>
    <row r="45" spans="1:19" ht="13.5" customHeight="1" x14ac:dyDescent="0.2">
      <c r="H45" s="28"/>
      <c r="I45" s="28"/>
      <c r="J45" s="36"/>
      <c r="K45" s="36"/>
      <c r="L45" s="80"/>
      <c r="M45" s="76"/>
      <c r="N45" s="83"/>
      <c r="O45" s="95"/>
      <c r="P45" s="95"/>
      <c r="Q45" s="95"/>
      <c r="R45" s="95"/>
    </row>
    <row r="46" spans="1:19" ht="25.5" customHeight="1" x14ac:dyDescent="0.2">
      <c r="H46" s="133" t="s">
        <v>33</v>
      </c>
      <c r="I46" s="133"/>
      <c r="J46" s="133"/>
      <c r="K46" s="133"/>
      <c r="L46" s="133"/>
      <c r="M46" s="133"/>
      <c r="N46" s="107"/>
      <c r="O46" s="108"/>
      <c r="P46" s="108"/>
      <c r="Q46" s="108"/>
      <c r="R46" s="108"/>
    </row>
    <row r="47" spans="1:19" ht="20.100000000000001" customHeight="1" x14ac:dyDescent="0.2">
      <c r="H47" s="109"/>
      <c r="I47" s="96" t="s">
        <v>59</v>
      </c>
      <c r="J47" s="101">
        <v>31805417.420000002</v>
      </c>
      <c r="K47" s="81">
        <v>42870626</v>
      </c>
      <c r="L47" s="81">
        <v>42670261.939999998</v>
      </c>
      <c r="M47" s="81">
        <v>44267154</v>
      </c>
      <c r="N47" s="89">
        <v>43033364.560000002</v>
      </c>
      <c r="O47" s="95"/>
      <c r="P47" s="95"/>
      <c r="Q47" s="95"/>
      <c r="R47" s="95"/>
    </row>
    <row r="48" spans="1:19" ht="20.100000000000001" customHeight="1" x14ac:dyDescent="0.2">
      <c r="H48" s="109"/>
      <c r="I48" s="96" t="s">
        <v>60</v>
      </c>
      <c r="J48" s="101">
        <f>J47/N4</f>
        <v>4221304.3227818701</v>
      </c>
      <c r="K48" s="81">
        <f>K47/$N$4</f>
        <v>5689909.8812130857</v>
      </c>
      <c r="L48" s="81">
        <v>5663717</v>
      </c>
      <c r="M48" s="81">
        <v>5875261</v>
      </c>
      <c r="N48" s="81">
        <v>5711509</v>
      </c>
      <c r="O48" s="95"/>
      <c r="P48" s="95"/>
      <c r="Q48" s="95"/>
      <c r="R48" s="95"/>
    </row>
    <row r="49" spans="1:19" ht="20.100000000000001" customHeight="1" x14ac:dyDescent="0.2">
      <c r="H49" s="28"/>
      <c r="I49" s="96" t="s">
        <v>61</v>
      </c>
      <c r="J49" s="101">
        <v>26127928.899999999</v>
      </c>
      <c r="K49" s="81">
        <v>42870626</v>
      </c>
      <c r="L49" s="81">
        <v>42670261.939999998</v>
      </c>
      <c r="M49" s="75">
        <v>44267154</v>
      </c>
      <c r="N49" s="89">
        <v>43033364.560000002</v>
      </c>
      <c r="O49" s="95"/>
      <c r="P49" s="95"/>
      <c r="Q49" s="95"/>
      <c r="R49" s="95"/>
    </row>
    <row r="50" spans="1:19" ht="18.75" customHeight="1" x14ac:dyDescent="0.2">
      <c r="I50" s="96" t="s">
        <v>62</v>
      </c>
      <c r="J50" s="101">
        <f>J49/N4</f>
        <v>3467772.101665671</v>
      </c>
      <c r="K50" s="81">
        <f>K49/$N$4</f>
        <v>5689909.8812130857</v>
      </c>
      <c r="L50" s="81">
        <v>5663317</v>
      </c>
      <c r="M50" s="81">
        <v>5875261</v>
      </c>
      <c r="N50" s="81">
        <v>5711509</v>
      </c>
    </row>
    <row r="51" spans="1:19" ht="15.75" customHeight="1" x14ac:dyDescent="0.25">
      <c r="B51" s="40"/>
      <c r="C51" s="40"/>
      <c r="D51" s="40"/>
      <c r="E51" s="40"/>
      <c r="F51" s="40"/>
      <c r="G51" s="40"/>
      <c r="H51" s="129" t="s">
        <v>16</v>
      </c>
      <c r="I51" s="129"/>
      <c r="J51" s="129"/>
      <c r="K51" s="129"/>
      <c r="L51" s="129"/>
      <c r="M51" s="129"/>
      <c r="N51" s="129"/>
      <c r="O51" s="129"/>
      <c r="P51" s="129"/>
    </row>
    <row r="52" spans="1:19" ht="15.75" x14ac:dyDescent="0.25">
      <c r="H52" s="118"/>
      <c r="I52" s="118"/>
      <c r="J52" s="41"/>
      <c r="K52" s="41"/>
      <c r="L52" s="41"/>
      <c r="M52" s="42"/>
      <c r="N52" s="11"/>
      <c r="O52" s="11"/>
      <c r="P52" s="11"/>
    </row>
    <row r="53" spans="1:19" ht="34.5" customHeight="1" x14ac:dyDescent="0.2">
      <c r="A53" s="43"/>
      <c r="H53" s="130" t="s">
        <v>123</v>
      </c>
      <c r="I53" s="130"/>
      <c r="J53" s="130"/>
      <c r="K53" s="130"/>
      <c r="L53" s="130"/>
      <c r="M53" s="130"/>
      <c r="N53" s="130"/>
      <c r="O53" s="130"/>
      <c r="P53" s="130"/>
    </row>
    <row r="54" spans="1:19" x14ac:dyDescent="0.2">
      <c r="K54" s="131"/>
      <c r="L54" s="131"/>
      <c r="M54" s="44"/>
    </row>
    <row r="55" spans="1:19" x14ac:dyDescent="0.2">
      <c r="A55" s="84"/>
      <c r="B55" s="45"/>
      <c r="C55" s="45"/>
      <c r="D55" s="45"/>
      <c r="E55" s="45"/>
      <c r="F55" s="45"/>
      <c r="G55" s="45"/>
      <c r="H55" s="14" t="s">
        <v>17</v>
      </c>
      <c r="I55" s="14"/>
      <c r="J55" s="15" t="s">
        <v>2</v>
      </c>
      <c r="K55" s="15" t="s">
        <v>3</v>
      </c>
      <c r="L55" s="15" t="s">
        <v>3</v>
      </c>
      <c r="M55" s="15" t="s">
        <v>4</v>
      </c>
      <c r="N55" s="15" t="s">
        <v>4</v>
      </c>
      <c r="O55" s="16" t="s">
        <v>5</v>
      </c>
      <c r="P55" s="16" t="s">
        <v>5</v>
      </c>
      <c r="Q55" s="16" t="s">
        <v>5</v>
      </c>
      <c r="R55" s="16" t="s">
        <v>5</v>
      </c>
    </row>
    <row r="56" spans="1:19" x14ac:dyDescent="0.2">
      <c r="A56" s="132" t="s">
        <v>18</v>
      </c>
      <c r="B56" s="132"/>
      <c r="C56" s="132"/>
      <c r="D56" s="132"/>
      <c r="E56" s="132"/>
      <c r="F56" s="132"/>
      <c r="G56" s="132"/>
      <c r="H56" s="14" t="s">
        <v>19</v>
      </c>
      <c r="I56" s="14" t="s">
        <v>20</v>
      </c>
      <c r="J56" s="17" t="s">
        <v>6</v>
      </c>
      <c r="K56" s="17" t="s">
        <v>31</v>
      </c>
      <c r="L56" s="17" t="s">
        <v>35</v>
      </c>
      <c r="M56" s="17" t="s">
        <v>37</v>
      </c>
      <c r="N56" s="17" t="s">
        <v>50</v>
      </c>
      <c r="O56" s="18" t="s">
        <v>32</v>
      </c>
      <c r="P56" s="18" t="s">
        <v>36</v>
      </c>
      <c r="Q56" s="18" t="s">
        <v>38</v>
      </c>
      <c r="R56" s="18" t="s">
        <v>52</v>
      </c>
    </row>
    <row r="57" spans="1:19" ht="15" customHeight="1" x14ac:dyDescent="0.2">
      <c r="A57" s="46">
        <v>1</v>
      </c>
      <c r="B57" s="47">
        <v>2</v>
      </c>
      <c r="C57" s="47">
        <v>3</v>
      </c>
      <c r="D57" s="47">
        <v>4</v>
      </c>
      <c r="E57" s="47">
        <v>5</v>
      </c>
      <c r="F57" s="47">
        <v>6</v>
      </c>
      <c r="G57" s="47">
        <v>7</v>
      </c>
      <c r="H57" s="48" t="s">
        <v>11</v>
      </c>
      <c r="I57" s="48"/>
      <c r="J57" s="19">
        <v>1</v>
      </c>
      <c r="K57" s="19">
        <v>2</v>
      </c>
      <c r="L57" s="19">
        <v>3</v>
      </c>
      <c r="M57" s="19">
        <v>4</v>
      </c>
      <c r="N57" s="19">
        <v>5</v>
      </c>
      <c r="O57" s="20" t="s">
        <v>7</v>
      </c>
      <c r="P57" s="20" t="s">
        <v>8</v>
      </c>
      <c r="Q57" s="20" t="s">
        <v>9</v>
      </c>
      <c r="R57" s="20" t="s">
        <v>10</v>
      </c>
    </row>
    <row r="58" spans="1:19" s="54" customFormat="1" ht="15" customHeight="1" x14ac:dyDescent="0.2">
      <c r="A58" s="49"/>
      <c r="B58" s="49"/>
      <c r="C58" s="49"/>
      <c r="D58" s="49"/>
      <c r="E58" s="49"/>
      <c r="F58" s="49"/>
      <c r="G58" s="49"/>
      <c r="H58" s="50">
        <v>6</v>
      </c>
      <c r="I58" s="51" t="s">
        <v>39</v>
      </c>
      <c r="J58" s="52">
        <v>29850938.780000001</v>
      </c>
      <c r="K58" s="52">
        <v>36454794</v>
      </c>
      <c r="L58" s="52">
        <v>35316612.539999999</v>
      </c>
      <c r="M58" s="52">
        <v>32983931.34</v>
      </c>
      <c r="N58" s="52">
        <v>32908586.34</v>
      </c>
      <c r="O58" s="53">
        <f t="shared" ref="O58:R59" si="36">AVERAGE(K58/J58)*100</f>
        <v>122.12277231436536</v>
      </c>
      <c r="P58" s="53">
        <f t="shared" si="36"/>
        <v>96.877827755658146</v>
      </c>
      <c r="Q58" s="53">
        <f t="shared" si="36"/>
        <v>93.394946365940456</v>
      </c>
      <c r="R58" s="53">
        <f t="shared" si="36"/>
        <v>99.771570589256513</v>
      </c>
    </row>
    <row r="59" spans="1:19" s="54" customFormat="1" ht="15" customHeight="1" x14ac:dyDescent="0.2">
      <c r="A59" s="49"/>
      <c r="B59" s="49"/>
      <c r="C59" s="49"/>
      <c r="D59" s="49"/>
      <c r="E59" s="49"/>
      <c r="F59" s="49"/>
      <c r="G59" s="49"/>
      <c r="H59" s="50">
        <v>6</v>
      </c>
      <c r="I59" s="51" t="s">
        <v>40</v>
      </c>
      <c r="J59" s="52">
        <v>3961900.43</v>
      </c>
      <c r="K59" s="52">
        <v>4838382.6399999997</v>
      </c>
      <c r="L59" s="52">
        <v>4687320</v>
      </c>
      <c r="M59" s="52">
        <v>4377720</v>
      </c>
      <c r="N59" s="52">
        <v>4367720</v>
      </c>
      <c r="O59" s="53">
        <f t="shared" si="36"/>
        <v>122.1227722777475</v>
      </c>
      <c r="P59" s="53">
        <f t="shared" si="36"/>
        <v>96.877827752788065</v>
      </c>
      <c r="Q59" s="53">
        <f t="shared" si="36"/>
        <v>93.394946365940456</v>
      </c>
      <c r="R59" s="53">
        <f t="shared" si="36"/>
        <v>99.771570589256513</v>
      </c>
    </row>
    <row r="60" spans="1:19" s="56" customFormat="1" x14ac:dyDescent="0.2">
      <c r="A60" s="25">
        <v>1</v>
      </c>
      <c r="B60" s="85"/>
      <c r="C60" s="85"/>
      <c r="D60" s="85"/>
      <c r="E60" s="85"/>
      <c r="F60" s="85"/>
      <c r="G60" s="85"/>
      <c r="H60" s="55">
        <v>61</v>
      </c>
      <c r="I60" s="26" t="s">
        <v>108</v>
      </c>
      <c r="J60" s="75">
        <v>10437183.359999999</v>
      </c>
      <c r="K60" s="75">
        <v>12490000</v>
      </c>
      <c r="L60" s="75">
        <v>16351899.310000001</v>
      </c>
      <c r="M60" s="75">
        <v>16444950.390000001</v>
      </c>
      <c r="N60" s="75">
        <v>16444950.390000001</v>
      </c>
      <c r="O60" s="93">
        <f t="shared" ref="O60:Q61" si="37">AVERAGE(K60/J60)*100</f>
        <v>119.66830100798383</v>
      </c>
      <c r="P60" s="93">
        <f t="shared" si="37"/>
        <v>130.91993042433947</v>
      </c>
      <c r="Q60" s="93">
        <f t="shared" si="37"/>
        <v>100.56905365080797</v>
      </c>
      <c r="R60" s="93">
        <f t="shared" ref="R60" si="38">AVERAGE(N60/M60)*100</f>
        <v>100</v>
      </c>
    </row>
    <row r="61" spans="1:19" s="56" customFormat="1" x14ac:dyDescent="0.2">
      <c r="A61" s="25">
        <v>1</v>
      </c>
      <c r="B61" s="85"/>
      <c r="C61" s="85"/>
      <c r="D61" s="85"/>
      <c r="E61" s="85"/>
      <c r="F61" s="85"/>
      <c r="G61" s="85"/>
      <c r="H61" s="55">
        <v>61</v>
      </c>
      <c r="I61" s="26" t="s">
        <v>109</v>
      </c>
      <c r="J61" s="75">
        <v>1385252.42</v>
      </c>
      <c r="K61" s="75">
        <v>1657707.88</v>
      </c>
      <c r="L61" s="75">
        <v>2170270</v>
      </c>
      <c r="M61" s="75">
        <v>2182620</v>
      </c>
      <c r="N61" s="75">
        <v>2182620</v>
      </c>
      <c r="O61" s="93">
        <f t="shared" si="37"/>
        <v>119.66828976916713</v>
      </c>
      <c r="P61" s="93">
        <f t="shared" si="37"/>
        <v>130.91993023523543</v>
      </c>
      <c r="Q61" s="93">
        <f t="shared" si="37"/>
        <v>100.56905362005648</v>
      </c>
      <c r="R61" s="93">
        <f t="shared" ref="R61" si="39">AVERAGE(N61/M61)*100</f>
        <v>100</v>
      </c>
    </row>
    <row r="62" spans="1:19" s="59" customFormat="1" ht="38.25" x14ac:dyDescent="0.2">
      <c r="A62" s="87"/>
      <c r="B62" s="87"/>
      <c r="C62" s="87"/>
      <c r="D62" s="34">
        <v>4</v>
      </c>
      <c r="E62" s="87"/>
      <c r="F62" s="87"/>
      <c r="G62" s="87"/>
      <c r="H62" s="57">
        <v>63</v>
      </c>
      <c r="I62" s="35" t="s">
        <v>63</v>
      </c>
      <c r="J62" s="76">
        <v>16675606.470000001</v>
      </c>
      <c r="K62" s="76">
        <v>21138000</v>
      </c>
      <c r="L62" s="76">
        <v>15585414.630000001</v>
      </c>
      <c r="M62" s="82">
        <v>13289727.83</v>
      </c>
      <c r="N62" s="88">
        <v>13214382.82</v>
      </c>
      <c r="O62" s="92">
        <f t="shared" ref="O62:R92" si="40">AVERAGE(K62/J62)*100</f>
        <v>126.76000742778382</v>
      </c>
      <c r="P62" s="92">
        <f t="shared" si="40"/>
        <v>73.73173729775759</v>
      </c>
      <c r="Q62" s="92">
        <f t="shared" si="40"/>
        <v>85.270287287826875</v>
      </c>
      <c r="R62" s="92">
        <f t="shared" si="40"/>
        <v>99.433058291608361</v>
      </c>
      <c r="S62" s="58"/>
    </row>
    <row r="63" spans="1:19" s="59" customFormat="1" ht="38.25" x14ac:dyDescent="0.2">
      <c r="A63" s="87"/>
      <c r="B63" s="87"/>
      <c r="C63" s="87"/>
      <c r="D63" s="34">
        <v>4</v>
      </c>
      <c r="E63" s="87"/>
      <c r="F63" s="87"/>
      <c r="G63" s="87"/>
      <c r="H63" s="57">
        <v>63</v>
      </c>
      <c r="I63" s="35" t="s">
        <v>64</v>
      </c>
      <c r="J63" s="76">
        <v>2213233.3199999998</v>
      </c>
      <c r="K63" s="76">
        <v>2805494.72</v>
      </c>
      <c r="L63" s="76">
        <v>2068540</v>
      </c>
      <c r="M63" s="82">
        <v>1763850</v>
      </c>
      <c r="N63" s="88">
        <v>1753850</v>
      </c>
      <c r="O63" s="92">
        <f>AVERAGE(K63/J63)*100</f>
        <v>126.76000739045446</v>
      </c>
      <c r="P63" s="92">
        <f t="shared" ref="P63" si="41">AVERAGE(L63/K63)*100</f>
        <v>73.731737409935306</v>
      </c>
      <c r="Q63" s="92">
        <f t="shared" ref="Q63" si="42">AVERAGE(M63/L63)*100</f>
        <v>85.2702872557456</v>
      </c>
      <c r="R63" s="92">
        <f t="shared" ref="R63" si="43">AVERAGE(N63/M63)*100</f>
        <v>99.433058366641163</v>
      </c>
      <c r="S63" s="58"/>
    </row>
    <row r="64" spans="1:19" s="59" customFormat="1" x14ac:dyDescent="0.2">
      <c r="A64" s="87" t="s">
        <v>21</v>
      </c>
      <c r="B64" s="87"/>
      <c r="C64" s="87"/>
      <c r="D64" s="34"/>
      <c r="E64" s="87"/>
      <c r="F64" s="87"/>
      <c r="G64" s="87"/>
      <c r="H64" s="57">
        <v>64</v>
      </c>
      <c r="I64" s="35" t="s">
        <v>112</v>
      </c>
      <c r="J64" s="76">
        <v>376959.97</v>
      </c>
      <c r="K64" s="76">
        <v>450280</v>
      </c>
      <c r="L64" s="76">
        <f>L65*7.5345</f>
        <v>556498.17000000004</v>
      </c>
      <c r="M64" s="82">
        <v>532312.42000000004</v>
      </c>
      <c r="N64" s="88">
        <v>532312.42000000004</v>
      </c>
      <c r="O64" s="92">
        <f>AVERAGE(K64/J64)*100</f>
        <v>119.45034906491532</v>
      </c>
      <c r="P64" s="92">
        <f t="shared" ref="P64" si="44">AVERAGE(L64/K64)*100</f>
        <v>123.58935995380654</v>
      </c>
      <c r="Q64" s="92">
        <f t="shared" ref="Q64" si="45">AVERAGE(M64/L64)*100</f>
        <v>95.653938987795769</v>
      </c>
      <c r="R64" s="92">
        <f t="shared" ref="R64" si="46">AVERAGE(N64/M64)*100</f>
        <v>100</v>
      </c>
      <c r="S64" s="58"/>
    </row>
    <row r="65" spans="1:19" s="59" customFormat="1" x14ac:dyDescent="0.2">
      <c r="A65" s="87" t="s">
        <v>21</v>
      </c>
      <c r="B65" s="87"/>
      <c r="C65" s="87"/>
      <c r="D65" s="34"/>
      <c r="E65" s="87"/>
      <c r="F65" s="87"/>
      <c r="G65" s="87"/>
      <c r="H65" s="57">
        <v>64</v>
      </c>
      <c r="I65" s="35" t="s">
        <v>113</v>
      </c>
      <c r="J65" s="76">
        <v>50031.18</v>
      </c>
      <c r="K65" s="76">
        <v>59762.43</v>
      </c>
      <c r="L65" s="76">
        <v>73860</v>
      </c>
      <c r="M65" s="82">
        <v>70650</v>
      </c>
      <c r="N65" s="88">
        <v>70650</v>
      </c>
      <c r="O65" s="92">
        <f>AVERAGE(K65/J65)*100</f>
        <v>119.45037074880105</v>
      </c>
      <c r="P65" s="92">
        <f>AVERAGE(L65/K65)*100</f>
        <v>123.5893520394</v>
      </c>
      <c r="Q65" s="92">
        <f>AVERAGE(M65/L65)*100</f>
        <v>95.653939886271317</v>
      </c>
      <c r="R65" s="92">
        <f>AVERAGE(N65/M65)*100</f>
        <v>100</v>
      </c>
      <c r="S65" s="58"/>
    </row>
    <row r="66" spans="1:19" s="59" customFormat="1" ht="51" x14ac:dyDescent="0.2">
      <c r="A66" s="87"/>
      <c r="B66" s="34"/>
      <c r="C66" s="34">
        <v>3</v>
      </c>
      <c r="D66" s="87"/>
      <c r="E66" s="87"/>
      <c r="F66" s="87"/>
      <c r="G66" s="87"/>
      <c r="H66" s="57">
        <v>65</v>
      </c>
      <c r="I66" s="35" t="s">
        <v>65</v>
      </c>
      <c r="J66" s="76">
        <v>2220151.13</v>
      </c>
      <c r="K66" s="83">
        <v>2229896</v>
      </c>
      <c r="L66" s="83">
        <v>2662767.64</v>
      </c>
      <c r="M66" s="82">
        <v>2588854.2000000002</v>
      </c>
      <c r="N66" s="88">
        <v>2588854.2000000002</v>
      </c>
      <c r="O66" s="92">
        <f t="shared" si="40"/>
        <v>100.43892822737703</v>
      </c>
      <c r="P66" s="92">
        <f t="shared" si="40"/>
        <v>119.4121896267808</v>
      </c>
      <c r="Q66" s="92">
        <f t="shared" si="40"/>
        <v>97.224187387225427</v>
      </c>
      <c r="R66" s="92">
        <f t="shared" si="40"/>
        <v>100</v>
      </c>
      <c r="S66" s="58"/>
    </row>
    <row r="67" spans="1:19" s="59" customFormat="1" ht="51" x14ac:dyDescent="0.2">
      <c r="A67" s="87"/>
      <c r="B67" s="34"/>
      <c r="C67" s="34">
        <v>3</v>
      </c>
      <c r="D67" s="87"/>
      <c r="E67" s="87"/>
      <c r="F67" s="87"/>
      <c r="G67" s="87"/>
      <c r="H67" s="57">
        <v>65</v>
      </c>
      <c r="I67" s="35" t="s">
        <v>66</v>
      </c>
      <c r="J67" s="76">
        <v>294664.69</v>
      </c>
      <c r="K67" s="83">
        <v>295958.06</v>
      </c>
      <c r="L67" s="83">
        <v>353410</v>
      </c>
      <c r="M67" s="82">
        <v>343600</v>
      </c>
      <c r="N67" s="88">
        <v>343600</v>
      </c>
      <c r="O67" s="92">
        <f t="shared" ref="O67" si="47">AVERAGE(K67/J67)*100</f>
        <v>100.43892941499031</v>
      </c>
      <c r="P67" s="92">
        <f t="shared" ref="P67" si="48">AVERAGE(L67/K67)*100</f>
        <v>119.41218968660627</v>
      </c>
      <c r="Q67" s="92">
        <f t="shared" ref="Q67" si="49">AVERAGE(M67/L67)*100</f>
        <v>97.224187204663139</v>
      </c>
      <c r="R67" s="92">
        <f t="shared" ref="R67" si="50">AVERAGE(N67/M67)*100</f>
        <v>100</v>
      </c>
      <c r="S67" s="58"/>
    </row>
    <row r="68" spans="1:19" s="59" customFormat="1" ht="51" x14ac:dyDescent="0.2">
      <c r="A68" s="87"/>
      <c r="B68" s="34">
        <v>2</v>
      </c>
      <c r="C68" s="87"/>
      <c r="D68" s="87"/>
      <c r="E68" s="87"/>
      <c r="F68" s="87"/>
      <c r="G68" s="87"/>
      <c r="H68" s="57">
        <v>66</v>
      </c>
      <c r="I68" s="35" t="s">
        <v>67</v>
      </c>
      <c r="J68" s="76">
        <v>117399.62</v>
      </c>
      <c r="K68" s="83">
        <v>121000</v>
      </c>
      <c r="L68" s="83">
        <v>124997.36</v>
      </c>
      <c r="M68" s="82">
        <v>97948.5</v>
      </c>
      <c r="N68" s="88">
        <v>97948.5</v>
      </c>
      <c r="O68" s="92">
        <f t="shared" si="40"/>
        <v>103.06677312924863</v>
      </c>
      <c r="P68" s="92">
        <f t="shared" si="40"/>
        <v>103.30360330578512</v>
      </c>
      <c r="Q68" s="92">
        <f t="shared" si="40"/>
        <v>78.360454972809023</v>
      </c>
      <c r="R68" s="92">
        <f t="shared" si="40"/>
        <v>100</v>
      </c>
      <c r="S68" s="58"/>
    </row>
    <row r="69" spans="1:19" s="59" customFormat="1" ht="51" x14ac:dyDescent="0.2">
      <c r="A69" s="87"/>
      <c r="B69" s="34">
        <v>2</v>
      </c>
      <c r="C69" s="87"/>
      <c r="D69" s="87"/>
      <c r="E69" s="87"/>
      <c r="F69" s="87"/>
      <c r="G69" s="87"/>
      <c r="H69" s="57">
        <v>66</v>
      </c>
      <c r="I69" s="35" t="s">
        <v>68</v>
      </c>
      <c r="J69" s="76">
        <v>15581.61</v>
      </c>
      <c r="K69" s="83">
        <v>16059.46</v>
      </c>
      <c r="L69" s="83">
        <v>16590</v>
      </c>
      <c r="M69" s="82">
        <v>13000</v>
      </c>
      <c r="N69" s="88">
        <v>13000</v>
      </c>
      <c r="O69" s="92">
        <f t="shared" ref="O69:O71" si="51">AVERAGE(K69/J69)*100</f>
        <v>103.06675625946227</v>
      </c>
      <c r="P69" s="92">
        <f t="shared" ref="P69:P70" si="52">AVERAGE(L69/K69)*100</f>
        <v>103.30359800391795</v>
      </c>
      <c r="Q69" s="92">
        <f t="shared" ref="Q69:Q70" si="53">AVERAGE(M69/L69)*100</f>
        <v>78.360458107293553</v>
      </c>
      <c r="R69" s="92">
        <f t="shared" ref="R69:R70" si="54">AVERAGE(N69/M69)*100</f>
        <v>100</v>
      </c>
      <c r="S69" s="58"/>
    </row>
    <row r="70" spans="1:19" s="59" customFormat="1" ht="25.5" x14ac:dyDescent="0.2">
      <c r="A70" s="87" t="s">
        <v>21</v>
      </c>
      <c r="B70" s="34"/>
      <c r="C70" s="87"/>
      <c r="D70" s="87"/>
      <c r="E70" s="87"/>
      <c r="F70" s="87"/>
      <c r="G70" s="87"/>
      <c r="H70" s="57">
        <v>68</v>
      </c>
      <c r="I70" s="35" t="s">
        <v>116</v>
      </c>
      <c r="J70" s="76">
        <v>23638.23</v>
      </c>
      <c r="K70" s="83">
        <v>25618</v>
      </c>
      <c r="L70" s="83">
        <v>35035.42</v>
      </c>
      <c r="M70" s="82">
        <v>30138</v>
      </c>
      <c r="N70" s="88">
        <v>30138</v>
      </c>
      <c r="O70" s="92">
        <f t="shared" si="51"/>
        <v>108.37528867432123</v>
      </c>
      <c r="P70" s="92">
        <f t="shared" si="52"/>
        <v>136.76094933250059</v>
      </c>
      <c r="Q70" s="92">
        <f t="shared" si="53"/>
        <v>86.021517652706891</v>
      </c>
      <c r="R70" s="92">
        <f t="shared" si="54"/>
        <v>100</v>
      </c>
      <c r="S70" s="58"/>
    </row>
    <row r="71" spans="1:19" s="59" customFormat="1" ht="25.5" x14ac:dyDescent="0.2">
      <c r="A71" s="87" t="s">
        <v>21</v>
      </c>
      <c r="B71" s="34"/>
      <c r="C71" s="87"/>
      <c r="D71" s="87"/>
      <c r="E71" s="87"/>
      <c r="F71" s="87"/>
      <c r="G71" s="87"/>
      <c r="H71" s="57">
        <v>68</v>
      </c>
      <c r="I71" s="35" t="s">
        <v>117</v>
      </c>
      <c r="J71" s="76">
        <v>3137.33</v>
      </c>
      <c r="K71" s="83">
        <v>3400.09</v>
      </c>
      <c r="L71" s="83">
        <v>4650</v>
      </c>
      <c r="M71" s="82">
        <v>4000</v>
      </c>
      <c r="N71" s="88">
        <v>4000</v>
      </c>
      <c r="O71" s="92">
        <f t="shared" si="51"/>
        <v>108.37527451686626</v>
      </c>
      <c r="P71" s="92"/>
      <c r="Q71" s="92"/>
      <c r="R71" s="92"/>
      <c r="S71" s="58"/>
    </row>
    <row r="72" spans="1:19" s="54" customFormat="1" ht="15" customHeight="1" x14ac:dyDescent="0.2">
      <c r="A72" s="90"/>
      <c r="B72" s="90"/>
      <c r="C72" s="90"/>
      <c r="D72" s="90"/>
      <c r="E72" s="90"/>
      <c r="F72" s="90"/>
      <c r="G72" s="90"/>
      <c r="H72" s="50">
        <v>7</v>
      </c>
      <c r="I72" s="51" t="s">
        <v>41</v>
      </c>
      <c r="J72" s="91">
        <v>331912.03999999998</v>
      </c>
      <c r="K72" s="91">
        <v>1510000</v>
      </c>
      <c r="L72" s="91">
        <v>1521893.66</v>
      </c>
      <c r="M72" s="91">
        <v>1521215.55</v>
      </c>
      <c r="N72" s="91">
        <v>1521215.55</v>
      </c>
      <c r="O72" s="53">
        <f t="shared" ref="O72:R73" si="55">AVERAGE(K72/J72)*100</f>
        <v>454.93980875174043</v>
      </c>
      <c r="P72" s="53">
        <f t="shared" si="55"/>
        <v>100.787659602649</v>
      </c>
      <c r="Q72" s="53">
        <f t="shared" si="55"/>
        <v>99.955443010387484</v>
      </c>
      <c r="R72" s="53">
        <f t="shared" si="55"/>
        <v>100</v>
      </c>
    </row>
    <row r="73" spans="1:19" s="54" customFormat="1" ht="15" customHeight="1" x14ac:dyDescent="0.2">
      <c r="A73" s="90"/>
      <c r="B73" s="90"/>
      <c r="C73" s="90"/>
      <c r="D73" s="90"/>
      <c r="E73" s="90"/>
      <c r="F73" s="90"/>
      <c r="G73" s="90"/>
      <c r="H73" s="50">
        <v>7</v>
      </c>
      <c r="I73" s="51" t="s">
        <v>82</v>
      </c>
      <c r="J73" s="91">
        <v>44052.3</v>
      </c>
      <c r="K73" s="91">
        <v>200411.44</v>
      </c>
      <c r="L73" s="91">
        <v>201990</v>
      </c>
      <c r="M73" s="91">
        <v>201900</v>
      </c>
      <c r="N73" s="91">
        <v>201900</v>
      </c>
      <c r="O73" s="53">
        <f t="shared" si="55"/>
        <v>454.93978747988183</v>
      </c>
      <c r="P73" s="53">
        <f t="shared" si="55"/>
        <v>100.78765962661613</v>
      </c>
      <c r="Q73" s="53">
        <f t="shared" si="55"/>
        <v>99.955443338779148</v>
      </c>
      <c r="R73" s="53">
        <f t="shared" si="55"/>
        <v>100</v>
      </c>
    </row>
    <row r="74" spans="1:19" s="59" customFormat="1" ht="27" customHeight="1" x14ac:dyDescent="0.2">
      <c r="A74" s="87"/>
      <c r="B74" s="87"/>
      <c r="C74" s="34"/>
      <c r="D74" s="87"/>
      <c r="E74" s="87"/>
      <c r="F74" s="87" t="s">
        <v>22</v>
      </c>
      <c r="G74" s="87"/>
      <c r="H74" s="57">
        <v>71</v>
      </c>
      <c r="I74" s="35" t="s">
        <v>69</v>
      </c>
      <c r="J74" s="88">
        <v>325126.09999999998</v>
      </c>
      <c r="K74" s="88">
        <v>1500000</v>
      </c>
      <c r="L74" s="88">
        <v>1506900</v>
      </c>
      <c r="M74" s="82">
        <v>1506900</v>
      </c>
      <c r="N74" s="88">
        <v>1506900</v>
      </c>
      <c r="O74" s="92">
        <f t="shared" si="40"/>
        <v>461.35945407028231</v>
      </c>
      <c r="P74" s="92">
        <f t="shared" ref="P74:R76" si="56">AVERAGE(L74/K74)*100</f>
        <v>100.46</v>
      </c>
      <c r="Q74" s="92">
        <f t="shared" si="56"/>
        <v>100</v>
      </c>
      <c r="R74" s="92">
        <f t="shared" si="56"/>
        <v>100</v>
      </c>
    </row>
    <row r="75" spans="1:19" s="59" customFormat="1" ht="27" customHeight="1" x14ac:dyDescent="0.2">
      <c r="A75" s="87"/>
      <c r="B75" s="87"/>
      <c r="C75" s="34"/>
      <c r="D75" s="87"/>
      <c r="E75" s="87"/>
      <c r="F75" s="87" t="s">
        <v>22</v>
      </c>
      <c r="G75" s="87"/>
      <c r="H75" s="57">
        <v>71</v>
      </c>
      <c r="I75" s="35" t="s">
        <v>110</v>
      </c>
      <c r="J75" s="88">
        <v>43151.65</v>
      </c>
      <c r="K75" s="88">
        <v>199084.21</v>
      </c>
      <c r="L75" s="88">
        <v>200000</v>
      </c>
      <c r="M75" s="82">
        <v>200000</v>
      </c>
      <c r="N75" s="88">
        <v>200000</v>
      </c>
      <c r="O75" s="92">
        <f t="shared" ref="O75" si="57">AVERAGE(K75/J75)*100</f>
        <v>461.35943816748608</v>
      </c>
      <c r="P75" s="92">
        <f t="shared" ref="P75" si="58">AVERAGE(L75/K75)*100</f>
        <v>100.46000132305821</v>
      </c>
      <c r="Q75" s="92">
        <f t="shared" ref="Q75" si="59">AVERAGE(M75/L75)*100</f>
        <v>100</v>
      </c>
      <c r="R75" s="92">
        <f t="shared" ref="R75" si="60">AVERAGE(N75/M75)*100</f>
        <v>100</v>
      </c>
    </row>
    <row r="76" spans="1:19" s="59" customFormat="1" ht="38.25" x14ac:dyDescent="0.2">
      <c r="A76" s="87"/>
      <c r="B76" s="87"/>
      <c r="C76" s="34"/>
      <c r="D76" s="87"/>
      <c r="E76" s="87"/>
      <c r="F76" s="87" t="s">
        <v>22</v>
      </c>
      <c r="G76" s="87"/>
      <c r="H76" s="57">
        <v>72</v>
      </c>
      <c r="I76" s="35" t="s">
        <v>83</v>
      </c>
      <c r="J76" s="88">
        <v>6785.94</v>
      </c>
      <c r="K76" s="88">
        <v>10000</v>
      </c>
      <c r="L76" s="88">
        <v>14993.65</v>
      </c>
      <c r="M76" s="82">
        <v>14315.55</v>
      </c>
      <c r="N76" s="88">
        <v>14315.55</v>
      </c>
      <c r="O76" s="92">
        <f t="shared" si="40"/>
        <v>147.36351927662196</v>
      </c>
      <c r="P76" s="92">
        <f t="shared" si="56"/>
        <v>149.9365</v>
      </c>
      <c r="Q76" s="92">
        <f t="shared" si="56"/>
        <v>95.477418773947633</v>
      </c>
      <c r="R76" s="92">
        <f t="shared" si="56"/>
        <v>100</v>
      </c>
    </row>
    <row r="77" spans="1:19" s="59" customFormat="1" ht="38.25" x14ac:dyDescent="0.2">
      <c r="A77" s="87"/>
      <c r="B77" s="87"/>
      <c r="C77" s="34"/>
      <c r="D77" s="87"/>
      <c r="E77" s="87"/>
      <c r="F77" s="87" t="s">
        <v>22</v>
      </c>
      <c r="G77" s="87"/>
      <c r="H77" s="57">
        <v>72</v>
      </c>
      <c r="I77" s="35" t="s">
        <v>84</v>
      </c>
      <c r="J77" s="88">
        <v>900.65</v>
      </c>
      <c r="K77" s="88">
        <v>1327.23</v>
      </c>
      <c r="L77" s="88">
        <v>1990</v>
      </c>
      <c r="M77" s="82">
        <v>1900</v>
      </c>
      <c r="N77" s="88">
        <v>1900</v>
      </c>
      <c r="O77" s="92">
        <f t="shared" ref="O77" si="61">AVERAGE(K77/J77)*100</f>
        <v>147.36357075445511</v>
      </c>
      <c r="P77" s="92">
        <f t="shared" ref="P77" si="62">AVERAGE(L77/K77)*100</f>
        <v>149.9363335669025</v>
      </c>
      <c r="Q77" s="92">
        <f t="shared" ref="Q77" si="63">AVERAGE(M77/L77)*100</f>
        <v>95.477386934673376</v>
      </c>
      <c r="R77" s="92">
        <f t="shared" ref="R77" si="64">AVERAGE(N77/M77)*100</f>
        <v>100</v>
      </c>
    </row>
    <row r="78" spans="1:19" s="54" customFormat="1" ht="15" customHeight="1" x14ac:dyDescent="0.2">
      <c r="A78" s="90"/>
      <c r="B78" s="90"/>
      <c r="C78" s="90"/>
      <c r="D78" s="90"/>
      <c r="E78" s="90"/>
      <c r="F78" s="90"/>
      <c r="G78" s="90"/>
      <c r="H78" s="50">
        <v>3</v>
      </c>
      <c r="I78" s="51" t="s">
        <v>42</v>
      </c>
      <c r="J78" s="91">
        <v>21755851.190000001</v>
      </c>
      <c r="K78" s="91">
        <v>31496926</v>
      </c>
      <c r="L78" s="91">
        <v>30167166.050000001</v>
      </c>
      <c r="M78" s="91">
        <v>26613986.260000002</v>
      </c>
      <c r="N78" s="91">
        <v>26195482.460000001</v>
      </c>
      <c r="O78" s="53">
        <f t="shared" ref="O78:R79" si="65">AVERAGE(K78/J78)*100</f>
        <v>144.77450560278444</v>
      </c>
      <c r="P78" s="53">
        <f t="shared" si="65"/>
        <v>95.77812784015812</v>
      </c>
      <c r="Q78" s="53">
        <f t="shared" si="65"/>
        <v>88.221698438259494</v>
      </c>
      <c r="R78" s="53">
        <f t="shared" si="65"/>
        <v>98.427504260686433</v>
      </c>
    </row>
    <row r="79" spans="1:19" s="54" customFormat="1" ht="15" customHeight="1" x14ac:dyDescent="0.2">
      <c r="A79" s="90"/>
      <c r="B79" s="90"/>
      <c r="C79" s="90"/>
      <c r="D79" s="90"/>
      <c r="E79" s="90"/>
      <c r="F79" s="90"/>
      <c r="G79" s="90"/>
      <c r="H79" s="50">
        <v>3</v>
      </c>
      <c r="I79" s="51" t="s">
        <v>85</v>
      </c>
      <c r="J79" s="91">
        <v>2887497.67</v>
      </c>
      <c r="K79" s="91">
        <v>4180360.47</v>
      </c>
      <c r="L79" s="91">
        <v>4003871</v>
      </c>
      <c r="M79" s="91">
        <v>3532283</v>
      </c>
      <c r="N79" s="91">
        <v>3476738</v>
      </c>
      <c r="O79" s="53">
        <f t="shared" si="65"/>
        <v>144.77450539380004</v>
      </c>
      <c r="P79" s="53">
        <f t="shared" si="65"/>
        <v>95.778127956510886</v>
      </c>
      <c r="Q79" s="53">
        <f t="shared" si="65"/>
        <v>88.221698451323732</v>
      </c>
      <c r="R79" s="53">
        <f t="shared" si="65"/>
        <v>98.42750425149967</v>
      </c>
    </row>
    <row r="80" spans="1:19" s="60" customFormat="1" x14ac:dyDescent="0.2">
      <c r="A80" s="25">
        <v>1</v>
      </c>
      <c r="B80" s="85"/>
      <c r="C80" s="85" t="s">
        <v>119</v>
      </c>
      <c r="D80" s="85" t="s">
        <v>120</v>
      </c>
      <c r="E80" s="85"/>
      <c r="F80" s="85"/>
      <c r="G80" s="85"/>
      <c r="H80" s="55">
        <v>31</v>
      </c>
      <c r="I80" s="26" t="s">
        <v>70</v>
      </c>
      <c r="J80" s="86">
        <v>5135895.7699999996</v>
      </c>
      <c r="K80" s="86">
        <v>6487562</v>
      </c>
      <c r="L80" s="86">
        <v>6835901.1600000001</v>
      </c>
      <c r="M80" s="82">
        <v>6210839.0300000003</v>
      </c>
      <c r="N80" s="94">
        <v>6210839.04</v>
      </c>
      <c r="O80" s="93">
        <f>AVERAGE(K80/J80)*100</f>
        <v>126.31802299990991</v>
      </c>
      <c r="P80" s="93">
        <f t="shared" si="40"/>
        <v>105.36933843560956</v>
      </c>
      <c r="Q80" s="95">
        <f t="shared" ref="Q80:Q100" si="66">AVERAGE(M80/L80)*100</f>
        <v>90.85618537527246</v>
      </c>
      <c r="R80" s="95">
        <f t="shared" ref="R80:R100" si="67">AVERAGE(N80/M80)*100</f>
        <v>100.00000016100883</v>
      </c>
    </row>
    <row r="81" spans="1:19" s="60" customFormat="1" x14ac:dyDescent="0.2">
      <c r="A81" s="25">
        <v>1</v>
      </c>
      <c r="B81" s="85"/>
      <c r="C81" s="85" t="s">
        <v>119</v>
      </c>
      <c r="D81" s="85" t="s">
        <v>120</v>
      </c>
      <c r="E81" s="85"/>
      <c r="F81" s="85"/>
      <c r="G81" s="85"/>
      <c r="H81" s="55">
        <v>31</v>
      </c>
      <c r="I81" s="26" t="s">
        <v>86</v>
      </c>
      <c r="J81" s="86">
        <v>681650.51</v>
      </c>
      <c r="K81" s="86">
        <v>861047.45</v>
      </c>
      <c r="L81" s="86">
        <v>907280</v>
      </c>
      <c r="M81" s="82">
        <v>824320</v>
      </c>
      <c r="N81" s="94">
        <v>824320</v>
      </c>
      <c r="O81" s="93">
        <f>AVERAGE(K81/J81)*100</f>
        <v>126.31802329319757</v>
      </c>
      <c r="P81" s="93">
        <f t="shared" ref="P81" si="68">AVERAGE(L81/K81)*100</f>
        <v>105.36933824030257</v>
      </c>
      <c r="Q81" s="95">
        <f t="shared" ref="Q81" si="69">AVERAGE(M81/L81)*100</f>
        <v>90.856185521558942</v>
      </c>
      <c r="R81" s="95">
        <f t="shared" ref="R81" si="70">AVERAGE(N81/M81)*100</f>
        <v>100</v>
      </c>
    </row>
    <row r="82" spans="1:19" s="60" customFormat="1" x14ac:dyDescent="0.2">
      <c r="A82" s="25">
        <v>1</v>
      </c>
      <c r="B82" s="85" t="s">
        <v>118</v>
      </c>
      <c r="C82" s="85" t="s">
        <v>119</v>
      </c>
      <c r="D82" s="85" t="s">
        <v>120</v>
      </c>
      <c r="E82" s="85"/>
      <c r="F82" s="85" t="s">
        <v>22</v>
      </c>
      <c r="G82" s="85"/>
      <c r="H82" s="55">
        <v>32</v>
      </c>
      <c r="I82" s="26" t="s">
        <v>114</v>
      </c>
      <c r="J82" s="86">
        <v>9432208.5999999996</v>
      </c>
      <c r="K82" s="86">
        <v>16739064</v>
      </c>
      <c r="L82" s="86">
        <v>14276521.289999999</v>
      </c>
      <c r="M82" s="82">
        <v>12130424.449999999</v>
      </c>
      <c r="N82" s="94">
        <v>11734524.15</v>
      </c>
      <c r="O82" s="93">
        <f>AVERAGE(K82/J82)*100</f>
        <v>177.46706746922456</v>
      </c>
      <c r="P82" s="93">
        <f t="shared" ref="P82:P83" si="71">AVERAGE(L82/K82)*100</f>
        <v>85.288647501437353</v>
      </c>
      <c r="Q82" s="95">
        <f t="shared" ref="Q82:Q83" si="72">AVERAGE(M82/L82)*100</f>
        <v>84.967648656096401</v>
      </c>
      <c r="R82" s="95">
        <f t="shared" ref="R82:R83" si="73">AVERAGE(N82/M82)*100</f>
        <v>96.736302990617958</v>
      </c>
    </row>
    <row r="83" spans="1:19" s="60" customFormat="1" x14ac:dyDescent="0.2">
      <c r="A83" s="25">
        <v>1</v>
      </c>
      <c r="B83" s="85" t="s">
        <v>118</v>
      </c>
      <c r="C83" s="85" t="s">
        <v>119</v>
      </c>
      <c r="D83" s="85" t="s">
        <v>120</v>
      </c>
      <c r="E83" s="85"/>
      <c r="F83" s="85" t="s">
        <v>22</v>
      </c>
      <c r="G83" s="85"/>
      <c r="H83" s="55">
        <v>32</v>
      </c>
      <c r="I83" s="26" t="s">
        <v>115</v>
      </c>
      <c r="J83" s="86">
        <v>1251869.21</v>
      </c>
      <c r="K83" s="86">
        <v>2221655.58</v>
      </c>
      <c r="L83" s="86">
        <v>1894820</v>
      </c>
      <c r="M83" s="82">
        <v>1609984</v>
      </c>
      <c r="N83" s="94">
        <v>1557439</v>
      </c>
      <c r="O83" s="93">
        <f>AVERAGE(K83/J83)*100</f>
        <v>177.4670678257196</v>
      </c>
      <c r="P83" s="93">
        <f t="shared" si="71"/>
        <v>85.288647666979955</v>
      </c>
      <c r="Q83" s="95">
        <f t="shared" si="72"/>
        <v>84.967648642087383</v>
      </c>
      <c r="R83" s="95">
        <f t="shared" si="73"/>
        <v>96.736302969470501</v>
      </c>
    </row>
    <row r="84" spans="1:19" s="56" customFormat="1" x14ac:dyDescent="0.2">
      <c r="A84" s="25">
        <v>1</v>
      </c>
      <c r="B84" s="85"/>
      <c r="C84" s="85" t="s">
        <v>119</v>
      </c>
      <c r="D84" s="85"/>
      <c r="E84" s="85"/>
      <c r="F84" s="85"/>
      <c r="G84" s="85"/>
      <c r="H84" s="55">
        <v>34</v>
      </c>
      <c r="I84" s="26" t="s">
        <v>71</v>
      </c>
      <c r="J84" s="86">
        <v>162756.66</v>
      </c>
      <c r="K84" s="86">
        <v>189900</v>
      </c>
      <c r="L84" s="86">
        <v>135168.93</v>
      </c>
      <c r="M84" s="82">
        <v>110003.7</v>
      </c>
      <c r="N84" s="86">
        <v>87400.2</v>
      </c>
      <c r="O84" s="93">
        <f t="shared" si="40"/>
        <v>116.67725302300992</v>
      </c>
      <c r="P84" s="93">
        <f t="shared" si="40"/>
        <v>71.179004739336492</v>
      </c>
      <c r="Q84" s="95">
        <f t="shared" si="66"/>
        <v>81.382385730211809</v>
      </c>
      <c r="R84" s="95">
        <f t="shared" si="67"/>
        <v>79.452054794520549</v>
      </c>
    </row>
    <row r="85" spans="1:19" s="56" customFormat="1" x14ac:dyDescent="0.2">
      <c r="A85" s="25">
        <v>1</v>
      </c>
      <c r="B85" s="85"/>
      <c r="C85" s="85" t="s">
        <v>119</v>
      </c>
      <c r="D85" s="85"/>
      <c r="E85" s="85"/>
      <c r="F85" s="85"/>
      <c r="G85" s="85"/>
      <c r="H85" s="55">
        <v>34</v>
      </c>
      <c r="I85" s="26" t="s">
        <v>87</v>
      </c>
      <c r="J85" s="86">
        <v>21604.52</v>
      </c>
      <c r="K85" s="86">
        <v>25204.06</v>
      </c>
      <c r="L85" s="86">
        <v>17940</v>
      </c>
      <c r="M85" s="82">
        <v>14600</v>
      </c>
      <c r="N85" s="86">
        <v>11600</v>
      </c>
      <c r="O85" s="93">
        <f t="shared" ref="O85" si="74">AVERAGE(K85/J85)*100</f>
        <v>116.66105055793881</v>
      </c>
      <c r="P85" s="93">
        <f t="shared" ref="P85" si="75">AVERAGE(L85/K85)*100</f>
        <v>71.179008461335187</v>
      </c>
      <c r="Q85" s="95">
        <f t="shared" ref="Q85" si="76">AVERAGE(M85/L85)*100</f>
        <v>81.382385730211809</v>
      </c>
      <c r="R85" s="95">
        <f t="shared" ref="R85" si="77">AVERAGE(N85/M85)*100</f>
        <v>79.452054794520549</v>
      </c>
    </row>
    <row r="86" spans="1:19" s="56" customFormat="1" x14ac:dyDescent="0.2">
      <c r="A86" s="25">
        <v>1</v>
      </c>
      <c r="B86" s="85"/>
      <c r="C86" s="85"/>
      <c r="D86" s="85" t="s">
        <v>120</v>
      </c>
      <c r="E86" s="85"/>
      <c r="F86" s="85"/>
      <c r="G86" s="85"/>
      <c r="H86" s="55">
        <v>35</v>
      </c>
      <c r="I86" s="26" t="s">
        <v>89</v>
      </c>
      <c r="J86" s="86">
        <v>1693301</v>
      </c>
      <c r="K86" s="86">
        <v>1725000</v>
      </c>
      <c r="L86" s="86">
        <v>2559921.7200000002</v>
      </c>
      <c r="M86" s="82">
        <v>2559921.7200000002</v>
      </c>
      <c r="N86" s="86">
        <v>2559921.7200000002</v>
      </c>
      <c r="O86" s="93">
        <f t="shared" si="40"/>
        <v>101.87202393431529</v>
      </c>
      <c r="P86" s="93">
        <f t="shared" si="40"/>
        <v>148.40125913043479</v>
      </c>
      <c r="Q86" s="95">
        <f t="shared" si="66"/>
        <v>100</v>
      </c>
      <c r="R86" s="95">
        <f t="shared" si="67"/>
        <v>100</v>
      </c>
    </row>
    <row r="87" spans="1:19" s="56" customFormat="1" x14ac:dyDescent="0.2">
      <c r="A87" s="25">
        <v>1</v>
      </c>
      <c r="B87" s="85"/>
      <c r="C87" s="85"/>
      <c r="D87" s="85" t="s">
        <v>120</v>
      </c>
      <c r="E87" s="85"/>
      <c r="F87" s="85"/>
      <c r="G87" s="85"/>
      <c r="H87" s="55">
        <v>35</v>
      </c>
      <c r="I87" s="26" t="s">
        <v>88</v>
      </c>
      <c r="J87" s="86">
        <v>224739.66</v>
      </c>
      <c r="K87" s="86">
        <v>228946.84</v>
      </c>
      <c r="L87" s="86">
        <v>339760</v>
      </c>
      <c r="M87" s="82">
        <v>339760</v>
      </c>
      <c r="N87" s="86">
        <v>339760</v>
      </c>
      <c r="O87" s="93">
        <f t="shared" ref="O87" si="78">AVERAGE(K87/J87)*100</f>
        <v>101.87202383415548</v>
      </c>
      <c r="P87" s="93">
        <f t="shared" ref="P87" si="79">AVERAGE(L87/K87)*100</f>
        <v>148.40126205716578</v>
      </c>
      <c r="Q87" s="95">
        <f t="shared" ref="Q87" si="80">AVERAGE(M87/L87)*100</f>
        <v>100</v>
      </c>
      <c r="R87" s="95">
        <f t="shared" ref="R87" si="81">AVERAGE(N87/M87)*100</f>
        <v>100</v>
      </c>
    </row>
    <row r="88" spans="1:19" s="59" customFormat="1" ht="38.25" x14ac:dyDescent="0.2">
      <c r="A88" s="34">
        <v>1</v>
      </c>
      <c r="B88" s="87"/>
      <c r="C88" s="87"/>
      <c r="D88" s="87" t="s">
        <v>120</v>
      </c>
      <c r="E88" s="87"/>
      <c r="F88" s="87"/>
      <c r="G88" s="87"/>
      <c r="H88" s="57">
        <v>36</v>
      </c>
      <c r="I88" s="35" t="s">
        <v>90</v>
      </c>
      <c r="J88" s="88">
        <v>286815.65999999997</v>
      </c>
      <c r="K88" s="88">
        <v>400000</v>
      </c>
      <c r="L88" s="88">
        <v>734312.37</v>
      </c>
      <c r="M88" s="82">
        <v>307558.28999999998</v>
      </c>
      <c r="N88" s="88">
        <v>307558.28999999998</v>
      </c>
      <c r="O88" s="92">
        <f t="shared" si="40"/>
        <v>139.46239894990393</v>
      </c>
      <c r="P88" s="92">
        <f t="shared" si="40"/>
        <v>183.5780925</v>
      </c>
      <c r="Q88" s="95">
        <f t="shared" si="66"/>
        <v>41.88384978452698</v>
      </c>
      <c r="R88" s="95">
        <f t="shared" si="67"/>
        <v>100</v>
      </c>
    </row>
    <row r="89" spans="1:19" s="59" customFormat="1" ht="38.25" x14ac:dyDescent="0.2">
      <c r="A89" s="34">
        <v>1</v>
      </c>
      <c r="B89" s="87"/>
      <c r="C89" s="87"/>
      <c r="D89" s="87" t="s">
        <v>120</v>
      </c>
      <c r="E89" s="87"/>
      <c r="F89" s="87"/>
      <c r="G89" s="87"/>
      <c r="H89" s="57">
        <v>36</v>
      </c>
      <c r="I89" s="35" t="s">
        <v>91</v>
      </c>
      <c r="J89" s="88">
        <v>38066.980000000003</v>
      </c>
      <c r="K89" s="88">
        <v>53089.120000000003</v>
      </c>
      <c r="L89" s="88">
        <v>97460</v>
      </c>
      <c r="M89" s="82">
        <v>40820</v>
      </c>
      <c r="N89" s="88">
        <v>40820</v>
      </c>
      <c r="O89" s="92">
        <f t="shared" ref="O89" si="82">AVERAGE(K89/J89)*100</f>
        <v>139.46238971413018</v>
      </c>
      <c r="P89" s="92">
        <f t="shared" ref="P89" si="83">AVERAGE(L89/K89)*100</f>
        <v>183.57810413885178</v>
      </c>
      <c r="Q89" s="95">
        <f t="shared" ref="Q89" si="84">AVERAGE(M89/L89)*100</f>
        <v>41.88384978452698</v>
      </c>
      <c r="R89" s="95">
        <f t="shared" ref="R89" si="85">AVERAGE(N89/M89)*100</f>
        <v>100</v>
      </c>
    </row>
    <row r="90" spans="1:19" s="59" customFormat="1" ht="51" x14ac:dyDescent="0.2">
      <c r="A90" s="34">
        <v>1</v>
      </c>
      <c r="B90" s="87"/>
      <c r="C90" s="87"/>
      <c r="D90" s="87" t="s">
        <v>120</v>
      </c>
      <c r="E90" s="87"/>
      <c r="F90" s="87"/>
      <c r="G90" s="87"/>
      <c r="H90" s="57">
        <v>37</v>
      </c>
      <c r="I90" s="35" t="s">
        <v>92</v>
      </c>
      <c r="J90" s="88">
        <v>1451309.71</v>
      </c>
      <c r="K90" s="88">
        <v>1845000</v>
      </c>
      <c r="L90" s="88">
        <v>1729921.2</v>
      </c>
      <c r="M90" s="82">
        <v>1629945.92</v>
      </c>
      <c r="N90" s="88">
        <v>1629945.92</v>
      </c>
      <c r="O90" s="92">
        <f t="shared" si="40"/>
        <v>127.12655247100911</v>
      </c>
      <c r="P90" s="92">
        <f t="shared" si="40"/>
        <v>93.762666666666661</v>
      </c>
      <c r="Q90" s="95">
        <f t="shared" si="66"/>
        <v>94.22081884423406</v>
      </c>
      <c r="R90" s="95">
        <f t="shared" si="67"/>
        <v>100</v>
      </c>
    </row>
    <row r="91" spans="1:19" s="59" customFormat="1" ht="51" x14ac:dyDescent="0.2">
      <c r="A91" s="34">
        <v>1</v>
      </c>
      <c r="B91" s="87"/>
      <c r="C91" s="87"/>
      <c r="D91" s="87" t="s">
        <v>120</v>
      </c>
      <c r="E91" s="87"/>
      <c r="F91" s="87"/>
      <c r="G91" s="87"/>
      <c r="H91" s="57">
        <v>37</v>
      </c>
      <c r="I91" s="35" t="s">
        <v>93</v>
      </c>
      <c r="J91" s="88">
        <v>192621.9</v>
      </c>
      <c r="K91" s="88">
        <v>244873.58</v>
      </c>
      <c r="L91" s="88">
        <v>229600</v>
      </c>
      <c r="M91" s="82">
        <v>216331</v>
      </c>
      <c r="N91" s="88">
        <v>216331</v>
      </c>
      <c r="O91" s="92">
        <f t="shared" ref="O91" si="86">AVERAGE(K91/J91)*100</f>
        <v>127.12655206910533</v>
      </c>
      <c r="P91" s="92">
        <f t="shared" ref="P91" si="87">AVERAGE(L91/K91)*100</f>
        <v>93.762667250587015</v>
      </c>
      <c r="Q91" s="95">
        <f t="shared" ref="Q91" si="88">AVERAGE(M91/L91)*100</f>
        <v>94.220818815331015</v>
      </c>
      <c r="R91" s="95">
        <f t="shared" ref="R91" si="89">AVERAGE(N91/M91)*100</f>
        <v>100</v>
      </c>
    </row>
    <row r="92" spans="1:19" s="56" customFormat="1" ht="12.75" customHeight="1" x14ac:dyDescent="0.2">
      <c r="A92" s="25">
        <v>1</v>
      </c>
      <c r="B92" s="85"/>
      <c r="C92" s="85"/>
      <c r="D92" s="85" t="s">
        <v>120</v>
      </c>
      <c r="E92" s="85"/>
      <c r="F92" s="85"/>
      <c r="G92" s="85"/>
      <c r="H92" s="55">
        <v>38</v>
      </c>
      <c r="I92" s="26" t="s">
        <v>111</v>
      </c>
      <c r="J92" s="86">
        <v>3593563.79</v>
      </c>
      <c r="K92" s="86">
        <v>4110400</v>
      </c>
      <c r="L92" s="86">
        <v>3895419.38</v>
      </c>
      <c r="M92" s="82">
        <v>3665293.15</v>
      </c>
      <c r="N92" s="86">
        <v>3665293.15</v>
      </c>
      <c r="O92" s="93">
        <f t="shared" si="40"/>
        <v>114.38227453866902</v>
      </c>
      <c r="P92" s="93">
        <f t="shared" si="40"/>
        <v>94.769836998832218</v>
      </c>
      <c r="Q92" s="95">
        <f t="shared" si="66"/>
        <v>94.092388840556623</v>
      </c>
      <c r="R92" s="95">
        <f t="shared" si="67"/>
        <v>100</v>
      </c>
    </row>
    <row r="93" spans="1:19" s="56" customFormat="1" ht="12.75" customHeight="1" x14ac:dyDescent="0.2">
      <c r="A93" s="25">
        <v>1</v>
      </c>
      <c r="B93" s="85"/>
      <c r="C93" s="85"/>
      <c r="D93" s="85" t="s">
        <v>120</v>
      </c>
      <c r="E93" s="85"/>
      <c r="F93" s="85"/>
      <c r="G93" s="85"/>
      <c r="H93" s="55">
        <v>38</v>
      </c>
      <c r="I93" s="26" t="s">
        <v>94</v>
      </c>
      <c r="J93" s="86">
        <v>476947.88</v>
      </c>
      <c r="K93" s="86">
        <v>545543.82999999996</v>
      </c>
      <c r="L93" s="86">
        <v>517011</v>
      </c>
      <c r="M93" s="82">
        <v>486468</v>
      </c>
      <c r="N93" s="86">
        <v>486468</v>
      </c>
      <c r="O93" s="93">
        <f t="shared" ref="O93" si="90">AVERAGE(K93/J93)*100</f>
        <v>114.3822738031669</v>
      </c>
      <c r="P93" s="93">
        <f t="shared" ref="P93" si="91">AVERAGE(L93/K93)*100</f>
        <v>94.769837283284829</v>
      </c>
      <c r="Q93" s="95">
        <f t="shared" ref="Q93" si="92">AVERAGE(M93/L93)*100</f>
        <v>94.092388749949237</v>
      </c>
      <c r="R93" s="95">
        <f t="shared" ref="R93" si="93">AVERAGE(N93/M93)*100</f>
        <v>100</v>
      </c>
    </row>
    <row r="94" spans="1:19" s="56" customFormat="1" ht="15" customHeight="1" x14ac:dyDescent="0.2">
      <c r="A94" s="90"/>
      <c r="B94" s="90"/>
      <c r="C94" s="90"/>
      <c r="D94" s="90"/>
      <c r="E94" s="90"/>
      <c r="F94" s="90"/>
      <c r="G94" s="90"/>
      <c r="H94" s="50">
        <v>4</v>
      </c>
      <c r="I94" s="51" t="s">
        <v>77</v>
      </c>
      <c r="J94" s="91">
        <v>4372077.71</v>
      </c>
      <c r="K94" s="91">
        <v>8943700</v>
      </c>
      <c r="L94" s="91">
        <v>9753078.7300000004</v>
      </c>
      <c r="M94" s="91">
        <v>16131198.74</v>
      </c>
      <c r="N94" s="91">
        <v>15315913.1</v>
      </c>
      <c r="O94" s="53">
        <f>AVERAGE(K94/J94)*100</f>
        <v>204.56406754947639</v>
      </c>
      <c r="P94" s="53">
        <f>AVERAGE(L94/K94)*100</f>
        <v>109.0497079508481</v>
      </c>
      <c r="Q94" s="53">
        <f t="shared" si="66"/>
        <v>165.39596558757606</v>
      </c>
      <c r="R94" s="53">
        <f t="shared" si="67"/>
        <v>94.945907907151607</v>
      </c>
      <c r="S94" s="61"/>
    </row>
    <row r="95" spans="1:19" s="56" customFormat="1" ht="15" customHeight="1" x14ac:dyDescent="0.2">
      <c r="A95" s="90"/>
      <c r="B95" s="90"/>
      <c r="C95" s="90"/>
      <c r="D95" s="90"/>
      <c r="E95" s="90"/>
      <c r="F95" s="90"/>
      <c r="G95" s="90"/>
      <c r="H95" s="50">
        <v>4</v>
      </c>
      <c r="I95" s="51" t="s">
        <v>95</v>
      </c>
      <c r="J95" s="91">
        <v>580274.43000000005</v>
      </c>
      <c r="K95" s="91">
        <v>1187032.98</v>
      </c>
      <c r="L95" s="91">
        <v>1294456</v>
      </c>
      <c r="M95" s="91">
        <v>2140978</v>
      </c>
      <c r="N95" s="91">
        <v>2032771</v>
      </c>
      <c r="O95" s="53">
        <f>AVERAGE(K95/J95)*100</f>
        <v>204.56406807379054</v>
      </c>
      <c r="P95" s="53">
        <f>AVERAGE(L95/K95)*100</f>
        <v>109.04970812184173</v>
      </c>
      <c r="Q95" s="53">
        <f t="shared" ref="Q95" si="94">AVERAGE(M95/L95)*100</f>
        <v>165.39596556391257</v>
      </c>
      <c r="R95" s="53">
        <f t="shared" ref="R95" si="95">AVERAGE(N95/M95)*100</f>
        <v>94.945907898166155</v>
      </c>
      <c r="S95" s="61"/>
    </row>
    <row r="96" spans="1:19" s="59" customFormat="1" ht="38.25" x14ac:dyDescent="0.2">
      <c r="A96" s="87"/>
      <c r="B96" s="87"/>
      <c r="C96" s="87"/>
      <c r="D96" s="87"/>
      <c r="E96" s="87"/>
      <c r="F96" s="87"/>
      <c r="G96" s="87"/>
      <c r="H96" s="57">
        <v>41</v>
      </c>
      <c r="I96" s="35" t="s">
        <v>72</v>
      </c>
      <c r="J96" s="88">
        <v>0</v>
      </c>
      <c r="K96" s="88">
        <v>220000</v>
      </c>
      <c r="L96" s="88">
        <v>409952.14</v>
      </c>
      <c r="M96" s="88">
        <v>110048.91</v>
      </c>
      <c r="N96" s="88">
        <v>110048.91</v>
      </c>
      <c r="O96" s="76">
        <v>0</v>
      </c>
      <c r="P96" s="92">
        <f>AVERAGE(L96/K96)*100</f>
        <v>186.34188181818183</v>
      </c>
      <c r="Q96" s="95">
        <f t="shared" si="66"/>
        <v>26.844331145582018</v>
      </c>
      <c r="R96" s="95">
        <f t="shared" si="67"/>
        <v>100</v>
      </c>
    </row>
    <row r="97" spans="1:18" s="59" customFormat="1" ht="38.25" x14ac:dyDescent="0.2">
      <c r="A97" s="87"/>
      <c r="B97" s="87"/>
      <c r="C97" s="87"/>
      <c r="D97" s="87"/>
      <c r="E97" s="87"/>
      <c r="F97" s="87"/>
      <c r="G97" s="87"/>
      <c r="H97" s="57">
        <v>41</v>
      </c>
      <c r="I97" s="35" t="s">
        <v>96</v>
      </c>
      <c r="J97" s="88">
        <f>J96/$N$4</f>
        <v>0</v>
      </c>
      <c r="K97" s="88">
        <f>K96/$N$4</f>
        <v>29199.01785121773</v>
      </c>
      <c r="L97" s="88">
        <v>54410</v>
      </c>
      <c r="M97" s="82">
        <v>14606</v>
      </c>
      <c r="N97" s="88">
        <v>14606</v>
      </c>
      <c r="O97" s="92">
        <v>0</v>
      </c>
      <c r="P97" s="92">
        <f>AVERAGE(L97/K97)*100</f>
        <v>186.3418840909091</v>
      </c>
      <c r="Q97" s="95">
        <f t="shared" ref="Q97" si="96">AVERAGE(M97/L97)*100</f>
        <v>26.844330086381181</v>
      </c>
      <c r="R97" s="95">
        <f t="shared" ref="R97" si="97">AVERAGE(N97/M97)*100</f>
        <v>100</v>
      </c>
    </row>
    <row r="98" spans="1:18" s="59" customFormat="1" ht="38.25" x14ac:dyDescent="0.2">
      <c r="A98" s="87"/>
      <c r="B98" s="87"/>
      <c r="C98" s="34"/>
      <c r="D98" s="87"/>
      <c r="E98" s="87"/>
      <c r="F98" s="87"/>
      <c r="G98" s="87"/>
      <c r="H98" s="57">
        <v>42</v>
      </c>
      <c r="I98" s="35" t="s">
        <v>73</v>
      </c>
      <c r="J98" s="88">
        <v>2965814.8</v>
      </c>
      <c r="K98" s="88">
        <v>8028700</v>
      </c>
      <c r="L98" s="88">
        <v>7808537.2999999998</v>
      </c>
      <c r="M98" s="82">
        <v>15518124.01</v>
      </c>
      <c r="N98" s="88">
        <v>14702838.369999999</v>
      </c>
      <c r="O98" s="92">
        <f t="shared" ref="O98:O100" si="98">AVERAGE(K98/J98)*100</f>
        <v>270.70806983632292</v>
      </c>
      <c r="P98" s="92">
        <f t="shared" ref="P98:P100" si="99">AVERAGE(L98/K98)*100</f>
        <v>97.257803878585563</v>
      </c>
      <c r="Q98" s="95">
        <f t="shared" si="66"/>
        <v>198.73278968648839</v>
      </c>
      <c r="R98" s="95">
        <f t="shared" si="67"/>
        <v>94.746235824158745</v>
      </c>
    </row>
    <row r="99" spans="1:18" s="59" customFormat="1" ht="38.25" x14ac:dyDescent="0.2">
      <c r="A99" s="87"/>
      <c r="B99" s="87"/>
      <c r="C99" s="34"/>
      <c r="D99" s="87"/>
      <c r="E99" s="87"/>
      <c r="F99" s="87"/>
      <c r="G99" s="87"/>
      <c r="H99" s="57">
        <v>42</v>
      </c>
      <c r="I99" s="35" t="s">
        <v>97</v>
      </c>
      <c r="J99" s="88">
        <f>J98/$N$4</f>
        <v>393631.26949366246</v>
      </c>
      <c r="K99" s="88">
        <f>K98/$N$4</f>
        <v>1065591.6119185081</v>
      </c>
      <c r="L99" s="88">
        <v>1036371</v>
      </c>
      <c r="M99" s="82">
        <v>2059609</v>
      </c>
      <c r="N99" s="88">
        <v>1951402</v>
      </c>
      <c r="O99" s="92">
        <f t="shared" ref="O99" si="100">AVERAGE(K99/J99)*100</f>
        <v>270.70806983632292</v>
      </c>
      <c r="P99" s="92">
        <f t="shared" ref="P99" si="101">AVERAGE(L99/K99)*100</f>
        <v>97.257803872357925</v>
      </c>
      <c r="Q99" s="95">
        <f t="shared" ref="Q99" si="102">AVERAGE(M99/L99)*100</f>
        <v>198.73278970561699</v>
      </c>
      <c r="R99" s="95">
        <f t="shared" ref="R99" si="103">AVERAGE(N99/M99)*100</f>
        <v>94.746235814661901</v>
      </c>
    </row>
    <row r="100" spans="1:18" s="59" customFormat="1" ht="38.25" x14ac:dyDescent="0.2">
      <c r="A100" s="87"/>
      <c r="B100" s="87"/>
      <c r="C100" s="34"/>
      <c r="D100" s="87"/>
      <c r="E100" s="87"/>
      <c r="F100" s="87"/>
      <c r="G100" s="87"/>
      <c r="H100" s="57">
        <v>45</v>
      </c>
      <c r="I100" s="35" t="s">
        <v>106</v>
      </c>
      <c r="J100" s="88">
        <v>1406262.91</v>
      </c>
      <c r="K100" s="88">
        <v>695000</v>
      </c>
      <c r="L100" s="88">
        <v>1534589.29</v>
      </c>
      <c r="M100" s="82">
        <v>503025.82</v>
      </c>
      <c r="N100" s="88">
        <v>503025.82</v>
      </c>
      <c r="O100" s="92">
        <f t="shared" si="98"/>
        <v>49.42176850842209</v>
      </c>
      <c r="P100" s="92">
        <f t="shared" si="99"/>
        <v>220.80421438848924</v>
      </c>
      <c r="Q100" s="95">
        <f t="shared" si="66"/>
        <v>32.779182239698805</v>
      </c>
      <c r="R100" s="95">
        <f t="shared" si="67"/>
        <v>100</v>
      </c>
    </row>
    <row r="101" spans="1:18" s="59" customFormat="1" ht="38.25" x14ac:dyDescent="0.2">
      <c r="A101" s="87"/>
      <c r="B101" s="87"/>
      <c r="C101" s="34"/>
      <c r="D101" s="87"/>
      <c r="E101" s="87"/>
      <c r="F101" s="87"/>
      <c r="G101" s="87"/>
      <c r="H101" s="57">
        <v>45</v>
      </c>
      <c r="I101" s="35" t="s">
        <v>98</v>
      </c>
      <c r="J101" s="88">
        <f>J100/$N$4</f>
        <v>186643.16278452449</v>
      </c>
      <c r="K101" s="88">
        <f>K100/$N$4</f>
        <v>92242.351848165097</v>
      </c>
      <c r="L101" s="88">
        <v>203675</v>
      </c>
      <c r="M101" s="82">
        <v>66763</v>
      </c>
      <c r="N101" s="88">
        <v>66763</v>
      </c>
      <c r="O101" s="92">
        <f t="shared" ref="O101" si="104">AVERAGE(K101/J101)*100</f>
        <v>49.42176850842209</v>
      </c>
      <c r="P101" s="92">
        <f t="shared" ref="P101" si="105">AVERAGE(L101/K101)*100</f>
        <v>220.80421402877701</v>
      </c>
      <c r="Q101" s="95">
        <f t="shared" ref="Q101" si="106">AVERAGE(M101/L101)*100</f>
        <v>32.779182521173439</v>
      </c>
      <c r="R101" s="95">
        <f t="shared" ref="R101" si="107">AVERAGE(N101/M101)*100</f>
        <v>100</v>
      </c>
    </row>
    <row r="102" spans="1:18" s="62" customFormat="1" ht="15" customHeight="1" x14ac:dyDescent="0.2">
      <c r="A102" s="97"/>
      <c r="B102" s="97"/>
      <c r="C102" s="97"/>
      <c r="D102" s="97"/>
      <c r="E102" s="97"/>
      <c r="F102" s="97"/>
      <c r="G102" s="97"/>
      <c r="H102" s="63" t="s">
        <v>12</v>
      </c>
      <c r="I102" s="64"/>
      <c r="J102" s="98"/>
      <c r="K102" s="99"/>
      <c r="L102" s="99"/>
      <c r="M102" s="100"/>
      <c r="N102" s="100"/>
      <c r="O102" s="99"/>
      <c r="P102" s="99"/>
      <c r="Q102" s="99"/>
      <c r="R102" s="99"/>
    </row>
    <row r="103" spans="1:18" s="126" customFormat="1" ht="38.25" x14ac:dyDescent="0.2">
      <c r="A103" s="121"/>
      <c r="B103" s="121"/>
      <c r="C103" s="121"/>
      <c r="D103" s="121"/>
      <c r="E103" s="121"/>
      <c r="F103" s="121"/>
      <c r="G103" s="121"/>
      <c r="H103" s="122">
        <v>8</v>
      </c>
      <c r="I103" s="123" t="s">
        <v>74</v>
      </c>
      <c r="J103" s="124">
        <f>SUM(J105)</f>
        <v>811283.3</v>
      </c>
      <c r="K103" s="124">
        <f t="shared" ref="K103" si="108">SUM(K105)</f>
        <v>0</v>
      </c>
      <c r="L103" s="124">
        <v>0</v>
      </c>
      <c r="M103" s="124">
        <v>9762007.1099999994</v>
      </c>
      <c r="N103" s="124">
        <v>6376055.5599999996</v>
      </c>
      <c r="O103" s="125">
        <f>AVERAGE(K103/J103)*100</f>
        <v>0</v>
      </c>
      <c r="P103" s="125">
        <v>0</v>
      </c>
      <c r="Q103" s="125">
        <v>0</v>
      </c>
      <c r="R103" s="125">
        <f>AVERAGE(N103/M103)*100</f>
        <v>65.31500631123798</v>
      </c>
    </row>
    <row r="104" spans="1:18" s="126" customFormat="1" ht="38.25" x14ac:dyDescent="0.2">
      <c r="A104" s="121"/>
      <c r="B104" s="121"/>
      <c r="C104" s="121"/>
      <c r="D104" s="121"/>
      <c r="E104" s="121"/>
      <c r="F104" s="121"/>
      <c r="G104" s="121"/>
      <c r="H104" s="122">
        <v>8</v>
      </c>
      <c r="I104" s="123" t="s">
        <v>103</v>
      </c>
      <c r="J104" s="124">
        <v>107675.8</v>
      </c>
      <c r="K104" s="124">
        <v>0</v>
      </c>
      <c r="L104" s="124">
        <v>0</v>
      </c>
      <c r="M104" s="124">
        <v>1295641</v>
      </c>
      <c r="N104" s="124">
        <v>846248</v>
      </c>
      <c r="O104" s="125">
        <f>AVERAGE(K104/J104)*100</f>
        <v>0</v>
      </c>
      <c r="P104" s="125">
        <v>0</v>
      </c>
      <c r="Q104" s="125">
        <v>0</v>
      </c>
      <c r="R104" s="125">
        <f t="shared" ref="P104:R110" si="109">AVERAGE(N104/M104)*100</f>
        <v>65.315006240154489</v>
      </c>
    </row>
    <row r="105" spans="1:18" s="56" customFormat="1" ht="25.5" x14ac:dyDescent="0.2">
      <c r="A105" s="85"/>
      <c r="B105" s="85"/>
      <c r="C105" s="85"/>
      <c r="D105" s="85"/>
      <c r="E105" s="85"/>
      <c r="F105" s="85"/>
      <c r="G105" s="25">
        <v>7</v>
      </c>
      <c r="H105" s="55">
        <v>84</v>
      </c>
      <c r="I105" s="26" t="s">
        <v>102</v>
      </c>
      <c r="J105" s="101">
        <v>811283.3</v>
      </c>
      <c r="K105" s="86">
        <v>0</v>
      </c>
      <c r="L105" s="86">
        <v>0</v>
      </c>
      <c r="M105" s="82">
        <v>9762007.1099999994</v>
      </c>
      <c r="N105" s="86">
        <v>6376055.5599999996</v>
      </c>
      <c r="O105" s="92">
        <f>AVERAGE(K105/J105)*100</f>
        <v>0</v>
      </c>
      <c r="P105" s="92">
        <v>0</v>
      </c>
      <c r="Q105" s="92">
        <v>0</v>
      </c>
      <c r="R105" s="92">
        <f t="shared" si="109"/>
        <v>65.31500631123798</v>
      </c>
    </row>
    <row r="106" spans="1:18" s="56" customFormat="1" ht="25.5" x14ac:dyDescent="0.2">
      <c r="A106" s="85"/>
      <c r="B106" s="85"/>
      <c r="C106" s="85"/>
      <c r="D106" s="85"/>
      <c r="E106" s="85"/>
      <c r="F106" s="85"/>
      <c r="G106" s="25">
        <v>7</v>
      </c>
      <c r="H106" s="55">
        <v>84</v>
      </c>
      <c r="I106" s="26" t="s">
        <v>99</v>
      </c>
      <c r="J106" s="101">
        <v>107675.8</v>
      </c>
      <c r="K106" s="86">
        <v>0</v>
      </c>
      <c r="L106" s="86">
        <v>0</v>
      </c>
      <c r="M106" s="82">
        <v>1295641</v>
      </c>
      <c r="N106" s="86">
        <v>846248</v>
      </c>
      <c r="O106" s="92">
        <f>AVERAGE(K106/J106)*100</f>
        <v>0</v>
      </c>
      <c r="P106" s="92">
        <v>0</v>
      </c>
      <c r="Q106" s="92">
        <v>0</v>
      </c>
      <c r="R106" s="92">
        <f t="shared" si="109"/>
        <v>65.315006240154489</v>
      </c>
    </row>
    <row r="107" spans="1:18" s="126" customFormat="1" ht="38.25" x14ac:dyDescent="0.2">
      <c r="A107" s="121"/>
      <c r="B107" s="121"/>
      <c r="C107" s="121"/>
      <c r="D107" s="121"/>
      <c r="E107" s="121"/>
      <c r="F107" s="121"/>
      <c r="G107" s="121"/>
      <c r="H107" s="122">
        <v>5</v>
      </c>
      <c r="I107" s="123" t="s">
        <v>75</v>
      </c>
      <c r="J107" s="102">
        <v>0</v>
      </c>
      <c r="K107" s="102">
        <f>SUM(K109)</f>
        <v>2430000</v>
      </c>
      <c r="L107" s="102">
        <v>2750017.16</v>
      </c>
      <c r="M107" s="102">
        <v>1521969</v>
      </c>
      <c r="N107" s="102">
        <v>1521969</v>
      </c>
      <c r="O107" s="125">
        <v>0</v>
      </c>
      <c r="P107" s="125">
        <f t="shared" si="109"/>
        <v>113.16943045267492</v>
      </c>
      <c r="Q107" s="125">
        <f t="shared" si="109"/>
        <v>55.343981926280051</v>
      </c>
      <c r="R107" s="125">
        <f t="shared" si="109"/>
        <v>100</v>
      </c>
    </row>
    <row r="108" spans="1:18" s="54" customFormat="1" ht="38.25" x14ac:dyDescent="0.2">
      <c r="A108" s="49"/>
      <c r="B108" s="49"/>
      <c r="C108" s="49"/>
      <c r="D108" s="49"/>
      <c r="E108" s="49"/>
      <c r="F108" s="49"/>
      <c r="G108" s="49"/>
      <c r="H108" s="50">
        <v>5</v>
      </c>
      <c r="I108" s="120" t="s">
        <v>104</v>
      </c>
      <c r="J108" s="102">
        <f>SUM(J111)</f>
        <v>0</v>
      </c>
      <c r="K108" s="102">
        <v>322516.42</v>
      </c>
      <c r="L108" s="102">
        <v>364990</v>
      </c>
      <c r="M108" s="102">
        <v>202000</v>
      </c>
      <c r="N108" s="102">
        <v>202000</v>
      </c>
      <c r="O108" s="125">
        <v>0</v>
      </c>
      <c r="P108" s="125">
        <f t="shared" si="109"/>
        <v>113.16943180753402</v>
      </c>
      <c r="Q108" s="125">
        <f t="shared" si="109"/>
        <v>55.343982026904847</v>
      </c>
      <c r="R108" s="125">
        <f t="shared" si="109"/>
        <v>100</v>
      </c>
    </row>
    <row r="109" spans="1:18" s="59" customFormat="1" ht="24.75" customHeight="1" x14ac:dyDescent="0.2">
      <c r="A109" s="34"/>
      <c r="B109" s="87"/>
      <c r="C109" s="87"/>
      <c r="D109" s="87"/>
      <c r="E109" s="87"/>
      <c r="F109" s="87"/>
      <c r="G109" s="87"/>
      <c r="H109" s="57">
        <v>54</v>
      </c>
      <c r="I109" s="35" t="s">
        <v>105</v>
      </c>
      <c r="J109" s="88">
        <v>0</v>
      </c>
      <c r="K109" s="88">
        <v>2430000</v>
      </c>
      <c r="L109" s="88">
        <v>2750017.16</v>
      </c>
      <c r="M109" s="82">
        <v>1521969</v>
      </c>
      <c r="N109" s="88">
        <v>1521969</v>
      </c>
      <c r="O109" s="92">
        <v>0</v>
      </c>
      <c r="P109" s="92">
        <f t="shared" si="109"/>
        <v>113.16943045267492</v>
      </c>
      <c r="Q109" s="92">
        <f t="shared" si="109"/>
        <v>55.343981926280051</v>
      </c>
      <c r="R109" s="92">
        <f t="shared" si="109"/>
        <v>100</v>
      </c>
    </row>
    <row r="110" spans="1:18" s="59" customFormat="1" ht="24.75" customHeight="1" x14ac:dyDescent="0.2">
      <c r="A110" s="34"/>
      <c r="B110" s="87"/>
      <c r="C110" s="87"/>
      <c r="D110" s="87"/>
      <c r="E110" s="87"/>
      <c r="F110" s="87"/>
      <c r="G110" s="87"/>
      <c r="H110" s="57">
        <v>54</v>
      </c>
      <c r="I110" s="35" t="s">
        <v>100</v>
      </c>
      <c r="J110" s="88">
        <v>0</v>
      </c>
      <c r="K110" s="88">
        <v>322516.42</v>
      </c>
      <c r="L110" s="88">
        <v>364990</v>
      </c>
      <c r="M110" s="82">
        <v>202000</v>
      </c>
      <c r="N110" s="88">
        <v>202000</v>
      </c>
      <c r="O110" s="92">
        <v>0</v>
      </c>
      <c r="P110" s="92">
        <f t="shared" si="109"/>
        <v>113.16943180753402</v>
      </c>
      <c r="Q110" s="92">
        <f t="shared" si="109"/>
        <v>55.343982026904847</v>
      </c>
      <c r="R110" s="92">
        <f t="shared" si="109"/>
        <v>100</v>
      </c>
    </row>
    <row r="111" spans="1:18" s="62" customFormat="1" ht="15" customHeight="1" x14ac:dyDescent="0.2">
      <c r="A111" s="97"/>
      <c r="B111" s="97"/>
      <c r="C111" s="97"/>
      <c r="D111" s="97"/>
      <c r="E111" s="97"/>
      <c r="F111" s="97"/>
      <c r="G111" s="97"/>
      <c r="H111" s="63" t="s">
        <v>13</v>
      </c>
      <c r="I111" s="64"/>
      <c r="J111" s="23"/>
      <c r="K111" s="65"/>
      <c r="L111" s="65"/>
      <c r="M111" s="65"/>
      <c r="N111" s="65"/>
      <c r="O111" s="65"/>
      <c r="P111" s="65"/>
      <c r="Q111" s="65"/>
      <c r="R111" s="65"/>
    </row>
    <row r="112" spans="1:18" s="54" customFormat="1" ht="15" customHeight="1" x14ac:dyDescent="0.2">
      <c r="A112" s="49"/>
      <c r="B112" s="49"/>
      <c r="C112" s="49"/>
      <c r="D112" s="49"/>
      <c r="E112" s="49"/>
      <c r="F112" s="49"/>
      <c r="G112" s="49"/>
      <c r="H112" s="50">
        <v>9</v>
      </c>
      <c r="I112" s="51" t="s">
        <v>76</v>
      </c>
      <c r="J112" s="103">
        <v>39626.620000000003</v>
      </c>
      <c r="K112" s="103">
        <v>4905832</v>
      </c>
      <c r="L112" s="103">
        <v>5831755.7400000002</v>
      </c>
      <c r="M112" s="103"/>
      <c r="N112" s="103">
        <v>2227507.11</v>
      </c>
      <c r="O112" s="104">
        <f>AVERAGE(K112/J112)*100</f>
        <v>12380.142439602469</v>
      </c>
      <c r="P112" s="104">
        <f>AVERAGE(L112/K112)*100</f>
        <v>118.87393901788728</v>
      </c>
      <c r="Q112" s="105">
        <f>AVERAGE(M112/L112)*100</f>
        <v>0</v>
      </c>
      <c r="R112" s="105">
        <v>0</v>
      </c>
    </row>
    <row r="113" spans="1:18" s="54" customFormat="1" ht="15" customHeight="1" x14ac:dyDescent="0.2">
      <c r="A113" s="49"/>
      <c r="B113" s="49"/>
      <c r="C113" s="49"/>
      <c r="D113" s="49"/>
      <c r="E113" s="49"/>
      <c r="F113" s="49"/>
      <c r="G113" s="49"/>
      <c r="H113" s="50">
        <v>9</v>
      </c>
      <c r="I113" s="51" t="s">
        <v>23</v>
      </c>
      <c r="J113" s="103">
        <v>39626.620000000003</v>
      </c>
      <c r="K113" s="103">
        <v>4905832</v>
      </c>
      <c r="L113" s="103">
        <v>5831755.7400000002</v>
      </c>
      <c r="M113" s="103"/>
      <c r="N113" s="103">
        <v>2227507.11</v>
      </c>
      <c r="O113" s="104">
        <f t="shared" ref="O113:Q113" si="110">AVERAGE(K113/J113)*100</f>
        <v>12380.142439602469</v>
      </c>
      <c r="P113" s="104">
        <f t="shared" si="110"/>
        <v>118.87393901788728</v>
      </c>
      <c r="Q113" s="105">
        <f t="shared" si="110"/>
        <v>0</v>
      </c>
      <c r="R113" s="105">
        <v>0</v>
      </c>
    </row>
    <row r="114" spans="1:18" s="56" customFormat="1" x14ac:dyDescent="0.2">
      <c r="A114" s="85"/>
      <c r="B114" s="85"/>
      <c r="C114" s="85"/>
      <c r="D114" s="85"/>
      <c r="E114" s="85"/>
      <c r="F114" s="85"/>
      <c r="G114" s="85"/>
      <c r="H114" s="55">
        <v>92</v>
      </c>
      <c r="I114" s="26" t="s">
        <v>107</v>
      </c>
      <c r="J114" s="79">
        <v>39626.620000000003</v>
      </c>
      <c r="K114" s="86">
        <v>4905832</v>
      </c>
      <c r="L114" s="86">
        <v>5831755.7400000002</v>
      </c>
      <c r="M114" s="83"/>
      <c r="N114" s="83">
        <v>2227507.11</v>
      </c>
      <c r="O114" s="93">
        <f t="shared" ref="O114" si="111">AVERAGE(K114/J114)*100</f>
        <v>12380.142439602469</v>
      </c>
      <c r="P114" s="93">
        <f t="shared" ref="P114:Q115" si="112">AVERAGE(L114/K114)*100</f>
        <v>118.87393901788728</v>
      </c>
      <c r="Q114" s="95">
        <f t="shared" si="112"/>
        <v>0</v>
      </c>
      <c r="R114" s="95">
        <v>0</v>
      </c>
    </row>
    <row r="115" spans="1:18" s="56" customFormat="1" x14ac:dyDescent="0.2">
      <c r="A115" s="85"/>
      <c r="B115" s="85"/>
      <c r="C115" s="85"/>
      <c r="D115" s="85"/>
      <c r="E115" s="85"/>
      <c r="F115" s="85"/>
      <c r="G115" s="85"/>
      <c r="H115" s="55">
        <v>92</v>
      </c>
      <c r="I115" s="26" t="s">
        <v>101</v>
      </c>
      <c r="J115" s="79">
        <v>5259.36</v>
      </c>
      <c r="K115" s="86">
        <v>651115.80000000005</v>
      </c>
      <c r="L115" s="86">
        <v>774007</v>
      </c>
      <c r="M115" s="83"/>
      <c r="N115" s="83">
        <v>295641</v>
      </c>
      <c r="O115" s="93">
        <f t="shared" ref="O115" si="113">AVERAGE(K115/J115)*100</f>
        <v>12380.133704481155</v>
      </c>
      <c r="P115" s="93">
        <f t="shared" si="112"/>
        <v>118.87393916719576</v>
      </c>
      <c r="Q115" s="95">
        <f t="shared" si="112"/>
        <v>0</v>
      </c>
      <c r="R115" s="95">
        <v>0</v>
      </c>
    </row>
    <row r="116" spans="1:18" s="60" customFormat="1" x14ac:dyDescent="0.2">
      <c r="A116" s="110"/>
      <c r="B116" s="110"/>
      <c r="C116" s="110"/>
      <c r="D116" s="110"/>
      <c r="E116" s="110"/>
      <c r="F116" s="110"/>
      <c r="G116" s="111"/>
      <c r="H116" s="112"/>
      <c r="J116" s="77"/>
      <c r="K116" s="77"/>
      <c r="L116" s="77"/>
      <c r="M116" s="78"/>
    </row>
    <row r="117" spans="1:18" ht="12.75" customHeight="1" x14ac:dyDescent="0.2">
      <c r="E117" s="66"/>
      <c r="F117" s="66"/>
      <c r="G117" s="66" t="s">
        <v>18</v>
      </c>
      <c r="H117" s="66"/>
      <c r="I117" s="66"/>
    </row>
    <row r="118" spans="1:18" x14ac:dyDescent="0.2">
      <c r="B118" s="67"/>
      <c r="C118" s="67"/>
      <c r="D118" s="67"/>
      <c r="E118" s="67"/>
      <c r="F118" s="67"/>
      <c r="G118" s="68">
        <v>1</v>
      </c>
      <c r="H118" s="11" t="s">
        <v>24</v>
      </c>
      <c r="I118" s="69"/>
      <c r="M118"/>
    </row>
    <row r="119" spans="1:18" x14ac:dyDescent="0.2">
      <c r="B119" s="67"/>
      <c r="C119" s="67"/>
      <c r="D119" s="67"/>
      <c r="E119" s="67"/>
      <c r="F119" s="67"/>
      <c r="G119" s="68">
        <v>2</v>
      </c>
      <c r="H119" s="11" t="s">
        <v>25</v>
      </c>
      <c r="I119" s="69"/>
    </row>
    <row r="120" spans="1:18" x14ac:dyDescent="0.2">
      <c r="B120" s="67"/>
      <c r="C120" s="67"/>
      <c r="D120" s="67"/>
      <c r="E120" s="67"/>
      <c r="F120" s="67"/>
      <c r="G120" s="68">
        <v>3</v>
      </c>
      <c r="H120" s="11" t="s">
        <v>26</v>
      </c>
      <c r="I120" s="69"/>
    </row>
    <row r="121" spans="1:18" x14ac:dyDescent="0.2">
      <c r="B121" s="67"/>
      <c r="C121" s="67"/>
      <c r="D121" s="67"/>
      <c r="E121" s="67"/>
      <c r="F121" s="67"/>
      <c r="G121" s="68">
        <v>4</v>
      </c>
      <c r="H121" s="11" t="s">
        <v>27</v>
      </c>
      <c r="I121" s="69"/>
    </row>
    <row r="122" spans="1:18" x14ac:dyDescent="0.2">
      <c r="B122" s="67"/>
      <c r="C122" s="67"/>
      <c r="D122" s="67"/>
      <c r="E122" s="67"/>
      <c r="F122" s="67"/>
      <c r="G122" s="68">
        <v>5</v>
      </c>
      <c r="H122" s="11" t="s">
        <v>28</v>
      </c>
      <c r="I122" s="69"/>
    </row>
    <row r="123" spans="1:18" x14ac:dyDescent="0.2">
      <c r="B123" s="67"/>
      <c r="C123" s="67"/>
      <c r="D123" s="67"/>
      <c r="E123" s="67"/>
      <c r="F123" s="67"/>
      <c r="G123" s="68">
        <v>6</v>
      </c>
      <c r="H123" s="11" t="s">
        <v>29</v>
      </c>
      <c r="I123" s="69"/>
    </row>
    <row r="124" spans="1:18" x14ac:dyDescent="0.2">
      <c r="B124" s="67"/>
      <c r="C124" s="67"/>
      <c r="D124" s="67"/>
      <c r="E124" s="67"/>
      <c r="F124" s="67"/>
      <c r="G124" s="68">
        <v>7</v>
      </c>
      <c r="H124" s="11" t="s">
        <v>30</v>
      </c>
      <c r="I124" s="69"/>
    </row>
    <row r="125" spans="1:18" s="74" customFormat="1" ht="17.25" customHeight="1" x14ac:dyDescent="0.2">
      <c r="A125" s="70"/>
      <c r="B125" s="71"/>
      <c r="C125" s="71"/>
      <c r="D125" s="71"/>
      <c r="E125" s="71"/>
      <c r="F125" s="71"/>
      <c r="G125" s="71"/>
      <c r="H125" s="71"/>
      <c r="I125" s="71"/>
      <c r="J125" s="72"/>
      <c r="K125" s="72"/>
      <c r="L125" s="72"/>
      <c r="M125" s="73"/>
    </row>
    <row r="126" spans="1:18" x14ac:dyDescent="0.2">
      <c r="H126" s="1"/>
      <c r="I126" s="1"/>
    </row>
  </sheetData>
  <mergeCells count="13">
    <mergeCell ref="H27:I27"/>
    <mergeCell ref="H3:R3"/>
    <mergeCell ref="H5:R5"/>
    <mergeCell ref="H7:R7"/>
    <mergeCell ref="H9:R9"/>
    <mergeCell ref="H20:I20"/>
    <mergeCell ref="H21:I21"/>
    <mergeCell ref="H26:I26"/>
    <mergeCell ref="H51:P51"/>
    <mergeCell ref="H53:P53"/>
    <mergeCell ref="K54:L54"/>
    <mergeCell ref="A56:G56"/>
    <mergeCell ref="H46:M46"/>
  </mergeCells>
  <phoneticPr fontId="11" type="noConversion"/>
  <pageMargins left="0.98425196850393704" right="0.98425196850393704" top="0.98425196850393704" bottom="0.98425196850393704" header="0.51181102362204722" footer="0.51181102362204722"/>
  <pageSetup paperSize="9" scale="75" fitToHeight="0" orientation="landscape" r:id="rId1"/>
  <headerFooter alignWithMargins="0">
    <oddFooter>&amp;R&amp;P</oddFooter>
  </headerFooter>
  <rowBreaks count="6" manualBreakCount="6">
    <brk id="21" max="17" man="1"/>
    <brk id="44" max="17" man="1"/>
    <brk id="67" max="17" man="1"/>
    <brk id="88" max="17" man="1"/>
    <brk id="101" max="17" man="1"/>
    <brk id="12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Opći dio</vt:lpstr>
      <vt:lpstr>'Opći dio'!Ispis_naslova</vt:lpstr>
      <vt:lpstr>'Opći dio'!Podrucje_ispisa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Županić</dc:creator>
  <cp:lastModifiedBy>Maja Poje</cp:lastModifiedBy>
  <cp:lastPrinted>2023-01-04T06:43:04Z</cp:lastPrinted>
  <dcterms:created xsi:type="dcterms:W3CDTF">2019-10-16T09:40:40Z</dcterms:created>
  <dcterms:modified xsi:type="dcterms:W3CDTF">2023-01-04T07:20:34Z</dcterms:modified>
</cp:coreProperties>
</file>