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0" documentId="13_ncr:1_{B6A271C9-C898-4A52-A42D-1E3E073AC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0" i="3" l="1"/>
  <c r="G263" i="3"/>
  <c r="H197" i="3"/>
  <c r="H183" i="3"/>
  <c r="F183" i="3"/>
  <c r="H178" i="3"/>
  <c r="F178" i="3"/>
  <c r="H172" i="3"/>
  <c r="F172" i="3"/>
  <c r="H165" i="3"/>
  <c r="F165" i="3"/>
  <c r="H161" i="3"/>
  <c r="F161" i="3"/>
  <c r="H156" i="3"/>
  <c r="H151" i="3"/>
  <c r="F151" i="3"/>
  <c r="H145" i="3"/>
  <c r="F145" i="3"/>
  <c r="H140" i="3"/>
  <c r="F140" i="3"/>
  <c r="H135" i="3"/>
  <c r="H130" i="3"/>
  <c r="H122" i="3"/>
  <c r="F122" i="3"/>
  <c r="H113" i="3"/>
  <c r="H117" i="3" s="1"/>
  <c r="H58" i="3"/>
  <c r="H79" i="3"/>
  <c r="H74" i="3" s="1"/>
  <c r="F79" i="3"/>
  <c r="H227" i="3"/>
  <c r="H251" i="3"/>
  <c r="H253" i="3" s="1"/>
  <c r="F251" i="3"/>
  <c r="F253" i="3" s="1"/>
  <c r="H211" i="3"/>
  <c r="F112" i="3"/>
  <c r="F115" i="3" s="1"/>
  <c r="F154" i="3"/>
  <c r="F156" i="3" s="1"/>
  <c r="F133" i="3"/>
  <c r="F135" i="3" s="1"/>
  <c r="F127" i="3"/>
  <c r="F130" i="3" s="1"/>
  <c r="H54" i="3"/>
  <c r="F52" i="3"/>
  <c r="F54" i="3" s="1"/>
  <c r="H46" i="3"/>
  <c r="G264" i="3" s="1"/>
  <c r="F46" i="3"/>
  <c r="F48" i="3" s="1"/>
  <c r="H167" i="3" l="1"/>
  <c r="H205" i="3"/>
  <c r="H91" i="3"/>
  <c r="G261" i="3"/>
  <c r="G265" i="3" s="1"/>
  <c r="H238" i="3"/>
  <c r="H233" i="3" s="1"/>
  <c r="H231" i="3" s="1"/>
  <c r="F238" i="3"/>
  <c r="F227" i="3"/>
  <c r="F211" i="3"/>
  <c r="F201" i="3"/>
  <c r="H190" i="3"/>
  <c r="H185" i="3" s="1"/>
  <c r="F190" i="3"/>
  <c r="H84" i="3"/>
  <c r="H81" i="3" s="1"/>
  <c r="H56" i="3" s="1"/>
  <c r="F72" i="3"/>
  <c r="F67" i="3"/>
  <c r="F62" i="3"/>
  <c r="H48" i="3"/>
  <c r="H43" i="3"/>
  <c r="H40" i="3" s="1"/>
  <c r="H29" i="3"/>
  <c r="H26" i="3" s="1"/>
  <c r="F29" i="3"/>
  <c r="F23" i="3"/>
  <c r="H18" i="3"/>
  <c r="H15" i="3" s="1"/>
  <c r="F18" i="3"/>
  <c r="H89" i="3" l="1"/>
  <c r="H13" i="3"/>
  <c r="H255" i="3" s="1"/>
</calcChain>
</file>

<file path=xl/sharedStrings.xml><?xml version="1.0" encoding="utf-8"?>
<sst xmlns="http://schemas.openxmlformats.org/spreadsheetml/2006/main" count="359" uniqueCount="162">
  <si>
    <t>1.</t>
  </si>
  <si>
    <t>Građevine komunalne infrastrukture koje će se graditi radi uređenja neuređenih dijelova građevinskog područja</t>
  </si>
  <si>
    <t>3.</t>
  </si>
  <si>
    <t>Postojeće građevine komunalne infrastrukture koje će se rekonstruirati</t>
  </si>
  <si>
    <t>projekti</t>
  </si>
  <si>
    <t>građenje</t>
  </si>
  <si>
    <t>stručni nadzor</t>
  </si>
  <si>
    <t>UKUPNO</t>
  </si>
  <si>
    <t>IZVOR FINANCIRANJA</t>
  </si>
  <si>
    <t>2.1.</t>
  </si>
  <si>
    <t>NERAZVRSTANE CESTE</t>
  </si>
  <si>
    <t>1.1.</t>
  </si>
  <si>
    <t>1.2.</t>
  </si>
  <si>
    <t>JAVNE ZELENE POVRŠINE</t>
  </si>
  <si>
    <t>Članak 1.</t>
  </si>
  <si>
    <t>Članak 2.</t>
  </si>
  <si>
    <t>a)</t>
  </si>
  <si>
    <t>b)</t>
  </si>
  <si>
    <t>c)</t>
  </si>
  <si>
    <t>d)</t>
  </si>
  <si>
    <t>KOMUNALNI DOPRINOS</t>
  </si>
  <si>
    <t>PROGRAM GRAĐENJA KOMUNALNE INFRASTRUKTURE SVEUKUPNO</t>
  </si>
  <si>
    <t>3.1.</t>
  </si>
  <si>
    <t>3.2.</t>
  </si>
  <si>
    <t>3.3.</t>
  </si>
  <si>
    <t>JAVNA RASVJETA</t>
  </si>
  <si>
    <t>OPIS RADNJE/RADOVA</t>
  </si>
  <si>
    <t>proračun</t>
  </si>
  <si>
    <t>Proširenje javne rasvjete po mjesnim odborima</t>
  </si>
  <si>
    <t>GRAĐEVINE I UREĐAJI JAVNE NAMJENE</t>
  </si>
  <si>
    <t>Izgradnja zgrade gradske tržnice u Lepoglavi</t>
  </si>
  <si>
    <t xml:space="preserve">stručni nadzor </t>
  </si>
  <si>
    <t>4.</t>
  </si>
  <si>
    <t>Građevine koje će se graditi izvan građevinskog područja</t>
  </si>
  <si>
    <t>4.1.</t>
  </si>
  <si>
    <t>proračun:</t>
  </si>
  <si>
    <t>SUFINANCIRANJE GRAĐANA</t>
  </si>
  <si>
    <t>PREDSJEDNIK GRADSKOG VIJEĆA</t>
  </si>
  <si>
    <t>PRORAČUN</t>
  </si>
  <si>
    <t>projektna dokumentacija</t>
  </si>
  <si>
    <t>e)</t>
  </si>
  <si>
    <t>f)</t>
  </si>
  <si>
    <t>radovi</t>
  </si>
  <si>
    <t>g)</t>
  </si>
  <si>
    <t>Izgradnja javne rasvjete u Žarovnici (od područne škole prema groblju)</t>
  </si>
  <si>
    <t>3.4.</t>
  </si>
  <si>
    <t xml:space="preserve">GROBLJA </t>
  </si>
  <si>
    <t>3.5.</t>
  </si>
  <si>
    <t>JAVNA PARKIRALIŠTA</t>
  </si>
  <si>
    <t>Parkiralište groblje Kamenica</t>
  </si>
  <si>
    <t>Izgradnja fontane u parku kod zgrade gradske uprave</t>
  </si>
  <si>
    <t xml:space="preserve">građenje </t>
  </si>
  <si>
    <t>ŠUMSKI DOPRINOS</t>
  </si>
  <si>
    <t>Parkiralište kod groblja u Lepoglavi</t>
  </si>
  <si>
    <t>projekt</t>
  </si>
  <si>
    <t>Izgradnja javne rasvjete u Lepoglavi uz D-35 (od starog mosta do ul. A.Stepinca)</t>
  </si>
  <si>
    <t>2. Građevine komunalne infrastrukture koje će se graditi u uređenim dijelovima građevinskog područja</t>
  </si>
  <si>
    <t>2.2.</t>
  </si>
  <si>
    <t>Rekonstrukcija NC površinska obrada</t>
  </si>
  <si>
    <t>Izgradnja mosta Gusinjak preko rijeke Bednje u Lepoglavi</t>
  </si>
  <si>
    <t>Uređenje parka uz zgradu gradske uprave</t>
  </si>
  <si>
    <t>Modernizacija javne rasvjete</t>
  </si>
  <si>
    <t>Obnova spomen križa groblja Lepoglava</t>
  </si>
  <si>
    <t xml:space="preserve">Rekonstrukcija/sanacija memorijalnog groblja Lepoglava </t>
  </si>
  <si>
    <t>K1009 01</t>
  </si>
  <si>
    <t>K1010 07</t>
  </si>
  <si>
    <t>K1010 09</t>
  </si>
  <si>
    <t>K1010 14</t>
  </si>
  <si>
    <t>T1010 15</t>
  </si>
  <si>
    <t>K1011 05</t>
  </si>
  <si>
    <t>K1011 09</t>
  </si>
  <si>
    <t>T1011 01</t>
  </si>
  <si>
    <t>T1012 03</t>
  </si>
  <si>
    <t>K1014 09</t>
  </si>
  <si>
    <t>K1014 10</t>
  </si>
  <si>
    <t>K1014 13</t>
  </si>
  <si>
    <t>T1014 04</t>
  </si>
  <si>
    <t>Izgradnja prometnice Mažuranićeva ulica - groblje</t>
  </si>
  <si>
    <t>T1012 02</t>
  </si>
  <si>
    <t>1.3.</t>
  </si>
  <si>
    <t>h)</t>
  </si>
  <si>
    <t>i)</t>
  </si>
  <si>
    <t>T1011 02</t>
  </si>
  <si>
    <t>K1010 03</t>
  </si>
  <si>
    <t>K1010 05</t>
  </si>
  <si>
    <t>K1010 11</t>
  </si>
  <si>
    <t>Rekonstrukcija nerazvrstanih cesta - prema Programu modernizacije i asfaltiranja nerazvrstanih cesta na području Grada Lepoglave za 2024.g.</t>
  </si>
  <si>
    <t>K1015 04</t>
  </si>
  <si>
    <t>Rekonstrukcija prometnice raskrižje D-35-BUDIM</t>
  </si>
  <si>
    <t>Rekonstrukcija prometnice u Željeznička pruga (TMT) NC 1-015</t>
  </si>
  <si>
    <t>K1015 05</t>
  </si>
  <si>
    <t>Izgradnja ceste JUG 1-D-35-Čret</t>
  </si>
  <si>
    <t>Izgradnja ceste D-35-Trgovački centar</t>
  </si>
  <si>
    <t>Oborinska odvodnja i nogostup u Kameničkom Vrhovcu-faza II</t>
  </si>
  <si>
    <t>A1005 13</t>
  </si>
  <si>
    <t>Sanacija nerazvrstanih ceta od štete nastale erozijom tla uzrokovane potresom</t>
  </si>
  <si>
    <t>JAVNE PROMETNE  POVRŠINE NA KOJIMA NIJE DOPUŠTEN PROMET MOTORNIH VOZILA</t>
  </si>
  <si>
    <t>Nogostup Hrvatskih Pavlina</t>
  </si>
  <si>
    <t>PROCJENA TROŠKOVA GRAĐENJA U 2024.</t>
  </si>
  <si>
    <t>Robert Dukarić</t>
  </si>
  <si>
    <t>pomoći</t>
  </si>
  <si>
    <t>K1015 07</t>
  </si>
  <si>
    <t>T1010 10</t>
  </si>
  <si>
    <t xml:space="preserve">POMOĆI </t>
  </si>
  <si>
    <t>K1014 12</t>
  </si>
  <si>
    <t>Izgradnja društveno-vatrogasnog doma u Kamenici</t>
  </si>
  <si>
    <t>sufinanciranje građana</t>
  </si>
  <si>
    <t xml:space="preserve">Dionica 1: MO Viletinec-Vulišinec            Viletinec(Šipuši)                             NC 1-059 u dužini 45m                       </t>
  </si>
  <si>
    <t>Dionica 3:MO Kamenica       Crkovec NC 1-057/1 u dužini 40m</t>
  </si>
  <si>
    <t xml:space="preserve">Dionica 2: MO Gornja Višnjica        Kodenjaki(Mala Švicarska)-odvojak3 NC 1-102/3 u dužini 93m                  </t>
  </si>
  <si>
    <t>Dionica 4:MO Viletinec-Vulišinec   Viletinec-Hadri-odvojak 7                NC 1-059/7 u dužini 90m</t>
  </si>
  <si>
    <t>Dionica 5:MO Kameničko Podgorje   Smontari-odvojak1                        NC 1-081/1 u dužini 116m</t>
  </si>
  <si>
    <t>Dionica 7:MO Kameničko Podgorje   Podgorje-Strupari-Golubi                  NC 2-040/3 u dužini 345m</t>
  </si>
  <si>
    <t>Dionica 8:MO Lepoglavska Ves    Radnička ulica-odvojak prema kbr.14  NC 1-143 u dužini 45m</t>
  </si>
  <si>
    <t>građenje dionica</t>
  </si>
  <si>
    <t>Uređenje parkirališta u Žarovnici</t>
  </si>
  <si>
    <t>K1015 06</t>
  </si>
  <si>
    <t>Izgradnja spojne staze groblje Kamenica-parkiralište-groblje</t>
  </si>
  <si>
    <t>K101203</t>
  </si>
  <si>
    <t>Proširenje groblja Kamenica</t>
  </si>
  <si>
    <t>K101201</t>
  </si>
  <si>
    <t>Izgradnja i uređenje biciklističkih staza</t>
  </si>
  <si>
    <t>K102022</t>
  </si>
  <si>
    <t>Izgradnja autobusnih stajališta</t>
  </si>
  <si>
    <t>K101006</t>
  </si>
  <si>
    <t>Izgradnja društvenog doma s pristupnim putem i malonogometnim igralištem u Zlogonju</t>
  </si>
  <si>
    <t>K101402</t>
  </si>
  <si>
    <t>Izgradnja šumske infrastrukture</t>
  </si>
  <si>
    <t>K101020</t>
  </si>
  <si>
    <t>Rekonstrukcija pločastih propusta</t>
  </si>
  <si>
    <t>T100501</t>
  </si>
  <si>
    <t>U skladu sa sadržajem Programa prikazanim u članku 2. troškovi Programa građenja komunalne infrastrukture za 2025. godinu raspoređuju se na sljedeće izvore financiranja:</t>
  </si>
  <si>
    <t>Izgradnja parkirališta kod DVD-a Kamenica</t>
  </si>
  <si>
    <t>K101023</t>
  </si>
  <si>
    <t>2.3.</t>
  </si>
  <si>
    <t>K101419</t>
  </si>
  <si>
    <t>Uređenje s rasvjetom Varaždinska ulica (od Konzuma do DC 35)</t>
  </si>
  <si>
    <t>K101010</t>
  </si>
  <si>
    <t>Izgradnja igrališta Kameničko Podgorje</t>
  </si>
  <si>
    <t>nadzor</t>
  </si>
  <si>
    <t>PROCJENA TROŠKOVA GRAĐENJA U 2025.</t>
  </si>
  <si>
    <t>otkup zemljišta</t>
  </si>
  <si>
    <t>Izgradnja prometnice spoj LC 25090 ulica Budim - LC 25178 ulica A. Stepinca</t>
  </si>
  <si>
    <t>šumski doprinos</t>
  </si>
  <si>
    <t>komunalni doprinos</t>
  </si>
  <si>
    <r>
      <rPr>
        <b/>
        <sz val="10"/>
        <color theme="1"/>
        <rFont val="Tahoma"/>
        <family val="2"/>
        <charset val="238"/>
      </rPr>
      <t>REPUBLIKA HRVATSKA</t>
    </r>
    <r>
      <rPr>
        <sz val="10"/>
        <color theme="1"/>
        <rFont val="Tahoma"/>
        <family val="2"/>
        <charset val="238"/>
      </rPr>
      <t xml:space="preserve">
VARAŽDINSKA ŽUPANIJA
</t>
    </r>
    <r>
      <rPr>
        <b/>
        <sz val="10"/>
        <color theme="1"/>
        <rFont val="Tahoma"/>
        <family val="2"/>
        <charset val="238"/>
      </rPr>
      <t>GRAD LEPOGLAVA</t>
    </r>
    <r>
      <rPr>
        <sz val="10"/>
        <color theme="1"/>
        <rFont val="Tahoma"/>
        <family val="2"/>
        <charset val="238"/>
      </rPr>
      <t xml:space="preserve">
Antuna Mihanovića 12
42250 Lepoglava
tel. 042 770 441, fax 042 770 419                 email: </t>
    </r>
    <r>
      <rPr>
        <sz val="10"/>
        <color rgb="FF0000FF"/>
        <rFont val="Tahoma"/>
        <family val="2"/>
        <charset val="238"/>
      </rPr>
      <t>lepoglava@lepoglava.hr</t>
    </r>
    <r>
      <rPr>
        <sz val="10"/>
        <color rgb="FF0066FF"/>
        <rFont val="Tahoma"/>
        <family val="2"/>
        <charset val="238"/>
      </rPr>
      <t xml:space="preserve">  </t>
    </r>
  </si>
  <si>
    <t>Dionica 6:MO Viletinec-Vulišinec    Viletinec-odvojak 10                       NC 2-033/10 u dužini 98m</t>
  </si>
  <si>
    <t>građenje-dionica 7:</t>
  </si>
  <si>
    <t xml:space="preserve">      NC 2-040/3</t>
  </si>
  <si>
    <t>PRIJEDLOG</t>
  </si>
  <si>
    <t>Na temelju odredbe članka 67. stavak 1. Zakona o komunalnom gospodarstvu ("Narodne novine" broj 68/18, 110/18 i 32/20) i članka 22. Statuta Grada Lepoglave ("Službeni vjesnik Varaždinske županije" broj 64/20 i 18/21), Gradsko vijeće Grada Lepoglave na  _______  sjednici održanoj dana ________ godine, donosi</t>
  </si>
  <si>
    <t>I. izmjene i dopune Programa građenja komunalne infrastrukture za 2025. godinu</t>
  </si>
  <si>
    <t>U Programu građenja komunalne infrastrukture za 2025. godinu ("Službeni vjesnik Varaždinske županije" broj 123/24), u članku 2. točka 1.  mijenja se i glasi:</t>
  </si>
  <si>
    <t>Točka 3. mijenja se i glasi:</t>
  </si>
  <si>
    <t>sufinanciranje građana ukupno</t>
  </si>
  <si>
    <t>Točka 4. mijenja se i glasi:</t>
  </si>
  <si>
    <t>j)</t>
  </si>
  <si>
    <t>Oborinska odvodnja i nogostup uz državnu cestu DC74-Trakošćanska ulica</t>
  </si>
  <si>
    <t>K1010 24</t>
  </si>
  <si>
    <t>Članak 3.</t>
  </si>
  <si>
    <r>
      <t xml:space="preserve">         Gradsko vijeće
    </t>
    </r>
    <r>
      <rPr>
        <sz val="11"/>
        <rFont val="Arial Narrow"/>
        <family val="2"/>
        <charset val="238"/>
      </rPr>
      <t xml:space="preserve">     KLASA: 400-03/24-01/2
         URBROJ: 2186-9-02-25-5
         Lepoglava,                    godine
</t>
    </r>
  </si>
  <si>
    <t>Ove 1. izmjene i dopune Programa građenja komunalne infrastrukture za 2025. godinu stupaju na snagu osmog dana od dana objave u Službenom vjesniku Varaždinske županije.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</si>
</sst>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0066FF"/>
      <name val="Tahoma"/>
      <family val="2"/>
      <charset val="238"/>
    </font>
    <font>
      <sz val="10"/>
      <color rgb="FF0000FF"/>
      <name val="Tahoma"/>
      <family val="2"/>
      <charset val="238"/>
    </font>
    <font>
      <sz val="10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5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wrapText="1"/>
    </xf>
    <xf numFmtId="0" fontId="10" fillId="2" borderId="5" xfId="0" applyFont="1" applyFill="1" applyBorder="1" applyAlignment="1">
      <alignment vertical="top"/>
    </xf>
    <xf numFmtId="0" fontId="6" fillId="2" borderId="4" xfId="0" applyFont="1" applyFill="1" applyBorder="1"/>
    <xf numFmtId="0" fontId="10" fillId="2" borderId="7" xfId="0" applyFont="1" applyFill="1" applyBorder="1" applyAlignment="1">
      <alignment vertical="top"/>
    </xf>
    <xf numFmtId="0" fontId="6" fillId="2" borderId="7" xfId="0" applyFont="1" applyFill="1" applyBorder="1"/>
    <xf numFmtId="0" fontId="10" fillId="2" borderId="7" xfId="0" applyFont="1" applyFill="1" applyBorder="1" applyAlignment="1">
      <alignment vertical="top" wrapText="1"/>
    </xf>
    <xf numFmtId="0" fontId="11" fillId="2" borderId="7" xfId="0" applyFont="1" applyFill="1" applyBorder="1" applyAlignment="1">
      <alignment vertical="top" wrapText="1"/>
    </xf>
    <xf numFmtId="4" fontId="11" fillId="2" borderId="8" xfId="0" applyNumberFormat="1" applyFont="1" applyFill="1" applyBorder="1" applyAlignment="1">
      <alignment vertical="top" wrapText="1"/>
    </xf>
    <xf numFmtId="0" fontId="6" fillId="2" borderId="6" xfId="0" applyFont="1" applyFill="1" applyBorder="1"/>
    <xf numFmtId="4" fontId="10" fillId="3" borderId="2" xfId="0" applyNumberFormat="1" applyFont="1" applyFill="1" applyBorder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2" fillId="0" borderId="11" xfId="0" applyFont="1" applyBorder="1" applyAlignment="1">
      <alignment wrapText="1"/>
    </xf>
    <xf numFmtId="4" fontId="12" fillId="0" borderId="11" xfId="0" applyNumberFormat="1" applyFont="1" applyBorder="1" applyAlignment="1">
      <alignment wrapText="1"/>
    </xf>
    <xf numFmtId="0" fontId="12" fillId="0" borderId="11" xfId="0" applyFont="1" applyBorder="1" applyAlignment="1">
      <alignment horizontal="right" wrapText="1"/>
    </xf>
    <xf numFmtId="4" fontId="12" fillId="0" borderId="11" xfId="0" applyNumberFormat="1" applyFont="1" applyBorder="1"/>
    <xf numFmtId="0" fontId="15" fillId="0" borderId="0" xfId="0" applyFont="1"/>
    <xf numFmtId="0" fontId="13" fillId="0" borderId="0" xfId="0" applyFont="1"/>
    <xf numFmtId="0" fontId="16" fillId="0" borderId="11" xfId="0" applyFont="1" applyBorder="1" applyAlignment="1">
      <alignment wrapText="1"/>
    </xf>
    <xf numFmtId="4" fontId="16" fillId="0" borderId="11" xfId="0" applyNumberFormat="1" applyFont="1" applyBorder="1" applyAlignment="1">
      <alignment wrapText="1"/>
    </xf>
    <xf numFmtId="4" fontId="16" fillId="0" borderId="11" xfId="0" applyNumberFormat="1" applyFont="1" applyBorder="1"/>
    <xf numFmtId="0" fontId="6" fillId="0" borderId="0" xfId="0" applyFont="1" applyAlignment="1">
      <alignment vertical="top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4" fontId="19" fillId="0" borderId="0" xfId="0" applyNumberFormat="1" applyFont="1"/>
    <xf numFmtId="0" fontId="14" fillId="0" borderId="0" xfId="0" applyFont="1" applyAlignment="1">
      <alignment horizontal="left"/>
    </xf>
    <xf numFmtId="0" fontId="18" fillId="0" borderId="0" xfId="0" applyFont="1" applyAlignment="1">
      <alignment vertical="top"/>
    </xf>
    <xf numFmtId="0" fontId="20" fillId="0" borderId="0" xfId="0" applyFont="1" applyAlignment="1">
      <alignment wrapText="1"/>
    </xf>
    <xf numFmtId="4" fontId="20" fillId="0" borderId="0" xfId="0" applyNumberFormat="1" applyFont="1" applyAlignment="1">
      <alignment wrapText="1"/>
    </xf>
    <xf numFmtId="4" fontId="20" fillId="0" borderId="0" xfId="0" applyNumberFormat="1" applyFont="1"/>
    <xf numFmtId="0" fontId="10" fillId="4" borderId="0" xfId="0" applyFont="1" applyFill="1" applyAlignment="1">
      <alignment vertical="top"/>
    </xf>
    <xf numFmtId="0" fontId="10" fillId="4" borderId="0" xfId="0" applyFont="1" applyFill="1" applyAlignment="1">
      <alignment wrapText="1"/>
    </xf>
    <xf numFmtId="4" fontId="10" fillId="4" borderId="0" xfId="0" applyNumberFormat="1" applyFont="1" applyFill="1"/>
    <xf numFmtId="0" fontId="6" fillId="4" borderId="0" xfId="0" applyFont="1" applyFill="1"/>
    <xf numFmtId="0" fontId="12" fillId="0" borderId="11" xfId="0" applyFont="1" applyBorder="1"/>
    <xf numFmtId="4" fontId="12" fillId="0" borderId="11" xfId="0" applyNumberFormat="1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6" fillId="0" borderId="11" xfId="0" applyFont="1" applyBorder="1"/>
    <xf numFmtId="4" fontId="16" fillId="0" borderId="11" xfId="0" applyNumberFormat="1" applyFont="1" applyBorder="1" applyAlignment="1">
      <alignment horizontal="right"/>
    </xf>
    <xf numFmtId="0" fontId="14" fillId="0" borderId="0" xfId="0" applyFont="1"/>
    <xf numFmtId="0" fontId="13" fillId="0" borderId="0" xfId="0" applyFont="1" applyAlignment="1">
      <alignment wrapText="1"/>
    </xf>
    <xf numFmtId="0" fontId="16" fillId="0" borderId="0" xfId="0" applyFont="1" applyAlignment="1">
      <alignment wrapText="1"/>
    </xf>
    <xf numFmtId="4" fontId="16" fillId="0" borderId="0" xfId="0" applyNumberFormat="1" applyFont="1" applyAlignment="1">
      <alignment wrapText="1"/>
    </xf>
    <xf numFmtId="4" fontId="16" fillId="0" borderId="0" xfId="0" applyNumberFormat="1" applyFont="1"/>
    <xf numFmtId="0" fontId="19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wrapText="1"/>
    </xf>
    <xf numFmtId="166" fontId="10" fillId="0" borderId="0" xfId="0" applyNumberFormat="1" applyFont="1"/>
    <xf numFmtId="0" fontId="14" fillId="0" borderId="0" xfId="0" applyFont="1" applyAlignment="1">
      <alignment horizontal="left" vertical="top" wrapText="1"/>
    </xf>
    <xf numFmtId="164" fontId="12" fillId="0" borderId="11" xfId="1" applyFont="1" applyBorder="1" applyAlignment="1"/>
    <xf numFmtId="4" fontId="12" fillId="0" borderId="11" xfId="1" applyNumberFormat="1" applyFont="1" applyBorder="1"/>
    <xf numFmtId="4" fontId="16" fillId="0" borderId="11" xfId="1" applyNumberFormat="1" applyFont="1" applyBorder="1"/>
    <xf numFmtId="0" fontId="16" fillId="0" borderId="11" xfId="0" applyFont="1" applyBorder="1" applyAlignment="1">
      <alignment horizontal="right"/>
    </xf>
    <xf numFmtId="4" fontId="6" fillId="0" borderId="0" xfId="0" applyNumberFormat="1" applyFont="1"/>
    <xf numFmtId="164" fontId="6" fillId="0" borderId="0" xfId="1" applyFont="1" applyAlignment="1"/>
    <xf numFmtId="165" fontId="6" fillId="0" borderId="0" xfId="1" applyNumberFormat="1" applyFont="1"/>
    <xf numFmtId="0" fontId="18" fillId="0" borderId="0" xfId="0" applyFont="1" applyAlignment="1">
      <alignment horizontal="right" vertical="top"/>
    </xf>
    <xf numFmtId="4" fontId="12" fillId="0" borderId="11" xfId="0" applyNumberFormat="1" applyFont="1" applyBorder="1" applyAlignment="1">
      <alignment horizontal="left"/>
    </xf>
    <xf numFmtId="0" fontId="13" fillId="4" borderId="0" xfId="0" applyFont="1" applyFill="1" applyAlignment="1">
      <alignment vertical="top"/>
    </xf>
    <xf numFmtId="0" fontId="18" fillId="4" borderId="0" xfId="0" applyFont="1" applyFill="1" applyAlignment="1">
      <alignment vertical="top"/>
    </xf>
    <xf numFmtId="0" fontId="12" fillId="4" borderId="11" xfId="0" applyFont="1" applyFill="1" applyBorder="1" applyAlignment="1">
      <alignment horizontal="left" wrapText="1"/>
    </xf>
    <xf numFmtId="4" fontId="12" fillId="4" borderId="11" xfId="0" applyNumberFormat="1" applyFont="1" applyFill="1" applyBorder="1"/>
    <xf numFmtId="0" fontId="12" fillId="4" borderId="11" xfId="0" applyFont="1" applyFill="1" applyBorder="1" applyAlignment="1">
      <alignment horizontal="right" wrapText="1"/>
    </xf>
    <xf numFmtId="0" fontId="18" fillId="4" borderId="0" xfId="0" applyFont="1" applyFill="1"/>
    <xf numFmtId="0" fontId="12" fillId="4" borderId="11" xfId="0" applyFont="1" applyFill="1" applyBorder="1"/>
    <xf numFmtId="0" fontId="16" fillId="4" borderId="11" xfId="0" applyFont="1" applyFill="1" applyBorder="1"/>
    <xf numFmtId="4" fontId="16" fillId="4" borderId="11" xfId="0" applyNumberFormat="1" applyFont="1" applyFill="1" applyBorder="1"/>
    <xf numFmtId="0" fontId="16" fillId="0" borderId="0" xfId="0" applyFont="1"/>
    <xf numFmtId="4" fontId="14" fillId="0" borderId="0" xfId="0" applyNumberFormat="1" applyFont="1"/>
    <xf numFmtId="0" fontId="16" fillId="0" borderId="11" xfId="0" applyFont="1" applyBorder="1" applyAlignment="1">
      <alignment horizontal="left"/>
    </xf>
    <xf numFmtId="166" fontId="10" fillId="3" borderId="2" xfId="0" applyNumberFormat="1" applyFont="1" applyFill="1" applyBorder="1" applyAlignment="1">
      <alignment vertical="top"/>
    </xf>
    <xf numFmtId="4" fontId="12" fillId="4" borderId="11" xfId="0" applyNumberFormat="1" applyFont="1" applyFill="1" applyBorder="1" applyAlignment="1">
      <alignment horizontal="right"/>
    </xf>
    <xf numFmtId="0" fontId="12" fillId="4" borderId="11" xfId="0" applyFont="1" applyFill="1" applyBorder="1" applyAlignment="1">
      <alignment horizontal="right"/>
    </xf>
    <xf numFmtId="0" fontId="6" fillId="4" borderId="0" xfId="0" applyFont="1" applyFill="1" applyAlignment="1">
      <alignment vertical="top"/>
    </xf>
    <xf numFmtId="0" fontId="13" fillId="4" borderId="0" xfId="0" applyFont="1" applyFill="1"/>
    <xf numFmtId="0" fontId="14" fillId="4" borderId="0" xfId="0" applyFont="1" applyFill="1"/>
    <xf numFmtId="0" fontId="13" fillId="4" borderId="0" xfId="0" applyFont="1" applyFill="1" applyAlignment="1">
      <alignment wrapText="1"/>
    </xf>
    <xf numFmtId="0" fontId="12" fillId="4" borderId="11" xfId="0" applyFont="1" applyFill="1" applyBorder="1" applyAlignment="1">
      <alignment wrapText="1"/>
    </xf>
    <xf numFmtId="4" fontId="12" fillId="4" borderId="11" xfId="0" applyNumberFormat="1" applyFont="1" applyFill="1" applyBorder="1" applyAlignment="1">
      <alignment wrapText="1"/>
    </xf>
    <xf numFmtId="0" fontId="16" fillId="4" borderId="11" xfId="0" applyFont="1" applyFill="1" applyBorder="1" applyAlignment="1">
      <alignment wrapText="1"/>
    </xf>
    <xf numFmtId="4" fontId="16" fillId="4" borderId="11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4" fontId="14" fillId="0" borderId="0" xfId="0" applyNumberFormat="1" applyFont="1" applyAlignment="1">
      <alignment horizontal="right"/>
    </xf>
    <xf numFmtId="4" fontId="19" fillId="0" borderId="0" xfId="1" applyNumberFormat="1" applyFont="1" applyBorder="1"/>
    <xf numFmtId="0" fontId="19" fillId="0" borderId="0" xfId="0" applyFont="1" applyAlignment="1">
      <alignment horizontal="right"/>
    </xf>
    <xf numFmtId="4" fontId="19" fillId="0" borderId="0" xfId="0" applyNumberFormat="1" applyFont="1" applyAlignment="1">
      <alignment horizontal="right"/>
    </xf>
    <xf numFmtId="4" fontId="12" fillId="4" borderId="11" xfId="1" applyNumberFormat="1" applyFont="1" applyFill="1" applyBorder="1"/>
    <xf numFmtId="4" fontId="16" fillId="4" borderId="11" xfId="1" applyNumberFormat="1" applyFont="1" applyFill="1" applyBorder="1"/>
    <xf numFmtId="0" fontId="16" fillId="4" borderId="11" xfId="0" applyFont="1" applyFill="1" applyBorder="1" applyAlignment="1">
      <alignment horizontal="right"/>
    </xf>
    <xf numFmtId="4" fontId="16" fillId="4" borderId="11" xfId="0" applyNumberFormat="1" applyFont="1" applyFill="1" applyBorder="1" applyAlignment="1">
      <alignment horizontal="right"/>
    </xf>
    <xf numFmtId="0" fontId="14" fillId="3" borderId="15" xfId="0" applyFont="1" applyFill="1" applyBorder="1" applyAlignment="1">
      <alignment horizontal="left"/>
    </xf>
    <xf numFmtId="4" fontId="14" fillId="3" borderId="2" xfId="0" applyNumberFormat="1" applyFont="1" applyFill="1" applyBorder="1" applyAlignment="1">
      <alignment horizontal="right"/>
    </xf>
    <xf numFmtId="0" fontId="12" fillId="0" borderId="11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2" fillId="0" borderId="11" xfId="0" applyFont="1" applyBorder="1" applyAlignment="1">
      <alignment horizontal="left"/>
    </xf>
    <xf numFmtId="4" fontId="10" fillId="0" borderId="0" xfId="0" applyNumberFormat="1" applyFont="1" applyAlignment="1">
      <alignment wrapText="1"/>
    </xf>
    <xf numFmtId="0" fontId="15" fillId="0" borderId="0" xfId="0" applyFont="1" applyAlignment="1">
      <alignment vertical="top"/>
    </xf>
    <xf numFmtId="4" fontId="16" fillId="0" borderId="11" xfId="0" applyNumberFormat="1" applyFont="1" applyBorder="1" applyAlignment="1">
      <alignment horizontal="right" wrapText="1"/>
    </xf>
    <xf numFmtId="0" fontId="11" fillId="0" borderId="0" xfId="0" applyFont="1" applyAlignment="1">
      <alignment vertical="top"/>
    </xf>
    <xf numFmtId="4" fontId="10" fillId="0" borderId="0" xfId="0" applyNumberFormat="1" applyFont="1" applyAlignment="1">
      <alignment horizontal="center" wrapText="1"/>
    </xf>
    <xf numFmtId="4" fontId="12" fillId="0" borderId="11" xfId="0" applyNumberFormat="1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0" fillId="0" borderId="0" xfId="0" applyFont="1"/>
    <xf numFmtId="0" fontId="19" fillId="0" borderId="0" xfId="0" applyFont="1" applyAlignment="1">
      <alignment vertical="top"/>
    </xf>
    <xf numFmtId="0" fontId="22" fillId="2" borderId="10" xfId="0" applyFont="1" applyFill="1" applyBorder="1" applyAlignment="1">
      <alignment vertical="top"/>
    </xf>
    <xf numFmtId="0" fontId="23" fillId="2" borderId="10" xfId="0" applyFont="1" applyFill="1" applyBorder="1"/>
    <xf numFmtId="0" fontId="22" fillId="2" borderId="10" xfId="0" applyFont="1" applyFill="1" applyBorder="1" applyAlignment="1">
      <alignment vertical="top" wrapText="1"/>
    </xf>
    <xf numFmtId="0" fontId="23" fillId="0" borderId="0" xfId="0" applyFont="1"/>
    <xf numFmtId="0" fontId="6" fillId="3" borderId="15" xfId="0" applyFont="1" applyFill="1" applyBorder="1"/>
    <xf numFmtId="0" fontId="10" fillId="3" borderId="15" xfId="0" applyFont="1" applyFill="1" applyBorder="1" applyAlignment="1">
      <alignment vertical="top"/>
    </xf>
    <xf numFmtId="0" fontId="10" fillId="5" borderId="5" xfId="0" applyFont="1" applyFill="1" applyBorder="1" applyAlignment="1">
      <alignment vertical="top"/>
    </xf>
    <xf numFmtId="0" fontId="10" fillId="5" borderId="7" xfId="0" applyFont="1" applyFill="1" applyBorder="1" applyAlignment="1">
      <alignment vertical="top"/>
    </xf>
    <xf numFmtId="0" fontId="6" fillId="5" borderId="5" xfId="0" applyFont="1" applyFill="1" applyBorder="1"/>
    <xf numFmtId="0" fontId="6" fillId="5" borderId="7" xfId="0" applyFont="1" applyFill="1" applyBorder="1"/>
    <xf numFmtId="0" fontId="21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 wrapText="1"/>
    </xf>
    <xf numFmtId="0" fontId="16" fillId="4" borderId="0" xfId="0" applyFont="1" applyFill="1" applyAlignment="1">
      <alignment wrapText="1"/>
    </xf>
    <xf numFmtId="4" fontId="16" fillId="4" borderId="0" xfId="0" applyNumberFormat="1" applyFont="1" applyFill="1" applyAlignment="1">
      <alignment wrapText="1"/>
    </xf>
    <xf numFmtId="4" fontId="16" fillId="4" borderId="0" xfId="0" applyNumberFormat="1" applyFont="1" applyFill="1"/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wrapText="1"/>
    </xf>
    <xf numFmtId="0" fontId="16" fillId="4" borderId="11" xfId="0" applyFont="1" applyFill="1" applyBorder="1" applyAlignment="1">
      <alignment horizontal="left" wrapText="1"/>
    </xf>
    <xf numFmtId="4" fontId="12" fillId="4" borderId="11" xfId="0" applyNumberFormat="1" applyFont="1" applyFill="1" applyBorder="1" applyAlignment="1">
      <alignment horizontal="right" wrapText="1"/>
    </xf>
    <xf numFmtId="0" fontId="13" fillId="4" borderId="0" xfId="0" applyFont="1" applyFill="1" applyAlignment="1">
      <alignment horizontal="left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12" fillId="0" borderId="0" xfId="0" applyFont="1"/>
    <xf numFmtId="4" fontId="16" fillId="0" borderId="17" xfId="0" applyNumberFormat="1" applyFont="1" applyBorder="1"/>
    <xf numFmtId="0" fontId="16" fillId="0" borderId="0" xfId="0" applyFont="1" applyAlignment="1">
      <alignment horizontal="left"/>
    </xf>
    <xf numFmtId="0" fontId="16" fillId="0" borderId="5" xfId="0" applyFont="1" applyBorder="1"/>
    <xf numFmtId="4" fontId="16" fillId="0" borderId="5" xfId="0" applyNumberFormat="1" applyFont="1" applyBorder="1"/>
    <xf numFmtId="4" fontId="16" fillId="0" borderId="18" xfId="0" applyNumberFormat="1" applyFont="1" applyBorder="1"/>
    <xf numFmtId="0" fontId="2" fillId="0" borderId="0" xfId="0" applyFont="1"/>
    <xf numFmtId="0" fontId="14" fillId="4" borderId="0" xfId="0" applyFont="1" applyFill="1" applyAlignment="1">
      <alignment horizontal="left"/>
    </xf>
    <xf numFmtId="0" fontId="13" fillId="0" borderId="11" xfId="0" applyFont="1" applyBorder="1" applyAlignment="1">
      <alignment horizontal="left"/>
    </xf>
    <xf numFmtId="0" fontId="13" fillId="4" borderId="11" xfId="0" applyFont="1" applyFill="1" applyBorder="1" applyAlignment="1">
      <alignment horizontal="left" wrapText="1"/>
    </xf>
    <xf numFmtId="0" fontId="12" fillId="0" borderId="11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 wrapText="1"/>
    </xf>
    <xf numFmtId="4" fontId="12" fillId="0" borderId="11" xfId="0" applyNumberFormat="1" applyFont="1" applyBorder="1" applyAlignment="1">
      <alignment horizontal="right" vertical="top" wrapText="1"/>
    </xf>
    <xf numFmtId="0" fontId="25" fillId="0" borderId="11" xfId="0" applyFont="1" applyBorder="1"/>
    <xf numFmtId="0" fontId="12" fillId="0" borderId="0" xfId="0" applyFont="1" applyAlignment="1">
      <alignment horizontal="right"/>
    </xf>
    <xf numFmtId="4" fontId="16" fillId="0" borderId="0" xfId="1" applyNumberFormat="1" applyFont="1" applyBorder="1"/>
    <xf numFmtId="0" fontId="16" fillId="0" borderId="0" xfId="0" applyFont="1" applyAlignment="1">
      <alignment horizontal="right"/>
    </xf>
    <xf numFmtId="0" fontId="6" fillId="6" borderId="0" xfId="0" applyFont="1" applyFill="1"/>
    <xf numFmtId="0" fontId="13" fillId="6" borderId="0" xfId="0" applyFont="1" applyFill="1" applyAlignment="1">
      <alignment vertical="top"/>
    </xf>
    <xf numFmtId="0" fontId="6" fillId="6" borderId="0" xfId="0" applyFont="1" applyFill="1" applyAlignment="1">
      <alignment vertical="top"/>
    </xf>
    <xf numFmtId="0" fontId="18" fillId="6" borderId="0" xfId="0" applyFont="1" applyFill="1"/>
    <xf numFmtId="4" fontId="20" fillId="6" borderId="0" xfId="0" applyNumberFormat="1" applyFont="1" applyFill="1"/>
    <xf numFmtId="164" fontId="16" fillId="0" borderId="11" xfId="1" applyFont="1" applyBorder="1" applyAlignment="1"/>
    <xf numFmtId="3" fontId="12" fillId="0" borderId="11" xfId="0" applyNumberFormat="1" applyFont="1" applyBorder="1" applyAlignment="1">
      <alignment horizontal="right" vertical="top"/>
    </xf>
    <xf numFmtId="4" fontId="16" fillId="4" borderId="11" xfId="0" applyNumberFormat="1" applyFont="1" applyFill="1" applyBorder="1" applyAlignment="1">
      <alignment horizontal="right" wrapText="1"/>
    </xf>
    <xf numFmtId="4" fontId="10" fillId="3" borderId="15" xfId="0" applyNumberFormat="1" applyFont="1" applyFill="1" applyBorder="1" applyAlignment="1">
      <alignment vertical="top"/>
    </xf>
    <xf numFmtId="0" fontId="16" fillId="4" borderId="0" xfId="0" applyFont="1" applyFill="1"/>
    <xf numFmtId="4" fontId="16" fillId="4" borderId="0" xfId="1" applyNumberFormat="1" applyFont="1" applyFill="1" applyBorder="1"/>
    <xf numFmtId="0" fontId="16" fillId="4" borderId="0" xfId="0" applyFont="1" applyFill="1" applyAlignment="1">
      <alignment horizontal="right"/>
    </xf>
    <xf numFmtId="4" fontId="16" fillId="4" borderId="0" xfId="0" applyNumberFormat="1" applyFont="1" applyFill="1" applyAlignment="1">
      <alignment horizontal="right"/>
    </xf>
    <xf numFmtId="4" fontId="6" fillId="4" borderId="12" xfId="0" applyNumberFormat="1" applyFont="1" applyFill="1" applyBorder="1"/>
    <xf numFmtId="4" fontId="6" fillId="4" borderId="13" xfId="0" applyNumberFormat="1" applyFont="1" applyFill="1" applyBorder="1"/>
    <xf numFmtId="0" fontId="6" fillId="4" borderId="14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vertical="top" wrapText="1"/>
    </xf>
    <xf numFmtId="0" fontId="6" fillId="4" borderId="15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4" fontId="13" fillId="4" borderId="13" xfId="0" applyNumberFormat="1" applyFont="1" applyFill="1" applyBorder="1"/>
    <xf numFmtId="4" fontId="10" fillId="4" borderId="16" xfId="0" applyNumberFormat="1" applyFont="1" applyFill="1" applyBorder="1"/>
    <xf numFmtId="0" fontId="12" fillId="0" borderId="0" xfId="0" applyFont="1" applyAlignment="1">
      <alignment horizontal="center" vertical="top" wrapText="1"/>
    </xf>
    <xf numFmtId="0" fontId="16" fillId="0" borderId="11" xfId="0" applyFont="1" applyBorder="1" applyAlignment="1">
      <alignment horizontal="left" vertical="top" wrapText="1"/>
    </xf>
    <xf numFmtId="4" fontId="16" fillId="0" borderId="11" xfId="0" applyNumberFormat="1" applyFont="1" applyBorder="1" applyAlignment="1">
      <alignment horizontal="right" vertical="top" wrapText="1"/>
    </xf>
    <xf numFmtId="164" fontId="12" fillId="0" borderId="11" xfId="1" applyFont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right"/>
    </xf>
    <xf numFmtId="0" fontId="25" fillId="0" borderId="11" xfId="0" applyFont="1" applyBorder="1" applyAlignment="1">
      <alignment horizontal="left" vertical="top"/>
    </xf>
    <xf numFmtId="4" fontId="25" fillId="0" borderId="11" xfId="0" applyNumberFormat="1" applyFont="1" applyBorder="1" applyAlignment="1">
      <alignment horizontal="right" vertical="top"/>
    </xf>
    <xf numFmtId="0" fontId="25" fillId="0" borderId="11" xfId="0" applyFont="1" applyBorder="1" applyAlignment="1">
      <alignment horizontal="right" vertical="top"/>
    </xf>
    <xf numFmtId="0" fontId="26" fillId="0" borderId="11" xfId="0" applyFont="1" applyBorder="1" applyAlignment="1">
      <alignment horizontal="left" vertical="top"/>
    </xf>
    <xf numFmtId="4" fontId="26" fillId="0" borderId="11" xfId="0" applyNumberFormat="1" applyFont="1" applyBorder="1" applyAlignment="1">
      <alignment horizontal="right" vertical="top"/>
    </xf>
    <xf numFmtId="0" fontId="6" fillId="0" borderId="2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166" fontId="12" fillId="0" borderId="11" xfId="0" applyNumberFormat="1" applyFont="1" applyBorder="1"/>
    <xf numFmtId="166" fontId="12" fillId="0" borderId="11" xfId="0" applyNumberFormat="1" applyFont="1" applyBorder="1" applyAlignment="1">
      <alignment horizontal="right"/>
    </xf>
    <xf numFmtId="0" fontId="25" fillId="0" borderId="11" xfId="0" applyFont="1" applyBorder="1" applyAlignment="1">
      <alignment wrapText="1"/>
    </xf>
    <xf numFmtId="4" fontId="25" fillId="0" borderId="11" xfId="0" applyNumberFormat="1" applyFont="1" applyBorder="1" applyAlignment="1">
      <alignment wrapText="1"/>
    </xf>
    <xf numFmtId="0" fontId="28" fillId="0" borderId="11" xfId="0" applyFont="1" applyBorder="1"/>
    <xf numFmtId="0" fontId="25" fillId="0" borderId="11" xfId="0" applyFont="1" applyBorder="1" applyAlignment="1">
      <alignment horizontal="left" wrapText="1"/>
    </xf>
    <xf numFmtId="4" fontId="25" fillId="0" borderId="11" xfId="0" applyNumberFormat="1" applyFont="1" applyBorder="1" applyAlignment="1">
      <alignment horizontal="right" wrapText="1"/>
    </xf>
    <xf numFmtId="4" fontId="28" fillId="0" borderId="11" xfId="0" applyNumberFormat="1" applyFont="1" applyBorder="1" applyAlignment="1">
      <alignment wrapText="1"/>
    </xf>
    <xf numFmtId="4" fontId="25" fillId="0" borderId="11" xfId="0" applyNumberFormat="1" applyFont="1" applyBorder="1"/>
    <xf numFmtId="0" fontId="26" fillId="0" borderId="11" xfId="0" applyFont="1" applyBorder="1"/>
    <xf numFmtId="0" fontId="0" fillId="0" borderId="11" xfId="0" applyBorder="1"/>
    <xf numFmtId="0" fontId="31" fillId="0" borderId="0" xfId="0" applyFont="1"/>
    <xf numFmtId="166" fontId="0" fillId="0" borderId="0" xfId="0" applyNumberFormat="1"/>
    <xf numFmtId="0" fontId="6" fillId="2" borderId="1" xfId="0" applyFont="1" applyFill="1" applyBorder="1"/>
    <xf numFmtId="0" fontId="11" fillId="2" borderId="15" xfId="0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 wrapText="1"/>
    </xf>
    <xf numFmtId="164" fontId="10" fillId="3" borderId="2" xfId="1" applyFont="1" applyFill="1" applyBorder="1"/>
    <xf numFmtId="2" fontId="25" fillId="0" borderId="11" xfId="0" applyNumberFormat="1" applyFont="1" applyBorder="1" applyAlignment="1">
      <alignment horizontal="right" vertical="top"/>
    </xf>
    <xf numFmtId="4" fontId="0" fillId="0" borderId="0" xfId="0" applyNumberFormat="1"/>
    <xf numFmtId="0" fontId="26" fillId="0" borderId="0" xfId="0" applyFont="1" applyAlignment="1">
      <alignment horizontal="left" vertical="top"/>
    </xf>
    <xf numFmtId="4" fontId="26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left" vertical="top"/>
    </xf>
    <xf numFmtId="0" fontId="6" fillId="5" borderId="27" xfId="0" applyFont="1" applyFill="1" applyBorder="1"/>
    <xf numFmtId="0" fontId="24" fillId="2" borderId="10" xfId="0" applyFont="1" applyFill="1" applyBorder="1" applyAlignment="1">
      <alignment vertical="top" wrapText="1"/>
    </xf>
    <xf numFmtId="4" fontId="24" fillId="2" borderId="28" xfId="0" applyNumberFormat="1" applyFont="1" applyFill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justify" vertical="top" wrapText="1" readingOrder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justify"/>
    </xf>
    <xf numFmtId="0" fontId="6" fillId="4" borderId="22" xfId="0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10" fillId="4" borderId="19" xfId="0" applyFont="1" applyFill="1" applyBorder="1" applyAlignment="1">
      <alignment horizontal="left" vertical="top"/>
    </xf>
    <xf numFmtId="0" fontId="10" fillId="4" borderId="20" xfId="0" applyFont="1" applyFill="1" applyBorder="1" applyAlignment="1">
      <alignment horizontal="left" vertical="top"/>
    </xf>
    <xf numFmtId="0" fontId="10" fillId="4" borderId="21" xfId="0" applyFont="1" applyFill="1" applyBorder="1" applyAlignment="1">
      <alignment horizontal="left" vertical="top"/>
    </xf>
    <xf numFmtId="0" fontId="2" fillId="0" borderId="0" xfId="0" applyFont="1" applyAlignment="1">
      <alignment horizontal="left"/>
    </xf>
    <xf numFmtId="0" fontId="6" fillId="4" borderId="23" xfId="0" applyFont="1" applyFill="1" applyBorder="1" applyAlignment="1">
      <alignment horizontal="left" vertical="top"/>
    </xf>
    <xf numFmtId="0" fontId="6" fillId="4" borderId="24" xfId="0" applyFont="1" applyFill="1" applyBorder="1" applyAlignment="1">
      <alignment horizontal="left" vertical="top"/>
    </xf>
    <xf numFmtId="0" fontId="6" fillId="4" borderId="25" xfId="0" applyFont="1" applyFill="1" applyBorder="1" applyAlignment="1">
      <alignment horizontal="left" vertical="top"/>
    </xf>
    <xf numFmtId="0" fontId="13" fillId="4" borderId="22" xfId="0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0" fillId="3" borderId="15" xfId="0" applyFont="1" applyFill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4" fillId="0" borderId="17" xfId="0" applyFont="1" applyBorder="1" applyAlignment="1">
      <alignment horizontal="left"/>
    </xf>
    <xf numFmtId="0" fontId="11" fillId="2" borderId="5" xfId="0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4" fillId="4" borderId="0" xfId="0" applyFont="1" applyFill="1" applyAlignment="1">
      <alignment horizontal="left"/>
    </xf>
    <xf numFmtId="0" fontId="14" fillId="4" borderId="0" xfId="0" applyFont="1" applyFill="1" applyAlignment="1">
      <alignment horizontal="left" vertical="top"/>
    </xf>
    <xf numFmtId="0" fontId="14" fillId="4" borderId="17" xfId="0" applyFont="1" applyFill="1" applyBorder="1" applyAlignment="1">
      <alignment horizontal="left" vertical="top"/>
    </xf>
    <xf numFmtId="0" fontId="14" fillId="3" borderId="15" xfId="0" applyFont="1" applyFill="1" applyBorder="1" applyAlignment="1">
      <alignment horizontal="left"/>
    </xf>
    <xf numFmtId="0" fontId="15" fillId="0" borderId="0" xfId="0" applyFont="1" applyAlignment="1">
      <alignment horizontal="left" vertical="top"/>
    </xf>
    <xf numFmtId="0" fontId="14" fillId="4" borderId="0" xfId="0" applyFont="1" applyFill="1" applyAlignment="1">
      <alignment horizontal="left" wrapText="1"/>
    </xf>
    <xf numFmtId="0" fontId="13" fillId="4" borderId="0" xfId="0" applyFont="1" applyFill="1" applyAlignment="1">
      <alignment horizontal="left" wrapText="1"/>
    </xf>
    <xf numFmtId="0" fontId="10" fillId="6" borderId="0" xfId="0" applyFont="1" applyFill="1"/>
    <xf numFmtId="0" fontId="10" fillId="6" borderId="17" xfId="0" applyFont="1" applyFill="1" applyBorder="1"/>
    <xf numFmtId="0" fontId="10" fillId="0" borderId="17" xfId="0" applyFont="1" applyBorder="1" applyAlignment="1">
      <alignment horizontal="left" vertical="top"/>
    </xf>
    <xf numFmtId="0" fontId="10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0" fontId="14" fillId="4" borderId="5" xfId="0" applyFont="1" applyFill="1" applyBorder="1" applyAlignment="1">
      <alignment horizontal="left"/>
    </xf>
    <xf numFmtId="0" fontId="14" fillId="4" borderId="17" xfId="0" applyFont="1" applyFill="1" applyBorder="1" applyAlignment="1">
      <alignment horizontal="left"/>
    </xf>
    <xf numFmtId="0" fontId="14" fillId="6" borderId="0" xfId="0" applyFont="1" applyFill="1" applyAlignment="1">
      <alignment horizontal="left"/>
    </xf>
    <xf numFmtId="0" fontId="14" fillId="6" borderId="0" xfId="0" applyFont="1" applyFill="1" applyAlignment="1">
      <alignment horizontal="left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10" fillId="3" borderId="15" xfId="0" applyFont="1" applyFill="1" applyBorder="1" applyAlignment="1">
      <alignment wrapText="1"/>
    </xf>
    <xf numFmtId="0" fontId="14" fillId="0" borderId="5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1" fillId="2" borderId="5" xfId="0" applyFont="1" applyFill="1" applyBorder="1" applyAlignment="1">
      <alignment vertical="top" wrapText="1"/>
    </xf>
    <xf numFmtId="0" fontId="11" fillId="2" borderId="18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4" fontId="16" fillId="0" borderId="0" xfId="0" applyNumberFormat="1" applyFont="1" applyBorder="1" applyAlignment="1">
      <alignment wrapText="1"/>
    </xf>
    <xf numFmtId="4" fontId="16" fillId="0" borderId="0" xfId="0" applyNumberFormat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971551</xdr:colOff>
      <xdr:row>95</xdr:row>
      <xdr:rowOff>1</xdr:rowOff>
    </xdr:from>
    <xdr:ext cx="1133474" cy="542924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4A3F7A4B-DDB0-4201-B7EA-D166A163A721}"/>
            </a:ext>
          </a:extLst>
        </xdr:cNvPr>
        <xdr:cNvSpPr txBox="1"/>
      </xdr:nvSpPr>
      <xdr:spPr>
        <a:xfrm>
          <a:off x="2409826" y="29222701"/>
          <a:ext cx="1133474" cy="542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1:</a:t>
          </a:r>
        </a:p>
        <a:p>
          <a:r>
            <a:rPr lang="hr-HR" sz="1000" baseline="0">
              <a:latin typeface="Arial Narrow" panose="020B0606020202030204" pitchFamily="34" charset="0"/>
            </a:rPr>
            <a:t>       NC 1-059</a:t>
          </a:r>
        </a:p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3</xdr:col>
      <xdr:colOff>971551</xdr:colOff>
      <xdr:row>96</xdr:row>
      <xdr:rowOff>333374</xdr:rowOff>
    </xdr:from>
    <xdr:ext cx="1104900" cy="523875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8460AA70-91C1-4907-9DAC-D61371FC5F47}"/>
            </a:ext>
          </a:extLst>
        </xdr:cNvPr>
        <xdr:cNvSpPr txBox="1"/>
      </xdr:nvSpPr>
      <xdr:spPr>
        <a:xfrm>
          <a:off x="2409826" y="29756099"/>
          <a:ext cx="1104900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 2:</a:t>
          </a:r>
        </a:p>
        <a:p>
          <a:r>
            <a:rPr lang="hr-HR" sz="1000">
              <a:latin typeface="Arial Narrow" panose="020B0606020202030204" pitchFamily="34" charset="0"/>
            </a:rPr>
            <a:t>     NC 1-102/3</a:t>
          </a:r>
        </a:p>
      </xdr:txBody>
    </xdr:sp>
    <xdr:clientData/>
  </xdr:oneCellAnchor>
  <xdr:oneCellAnchor>
    <xdr:from>
      <xdr:col>4</xdr:col>
      <xdr:colOff>0</xdr:colOff>
      <xdr:row>99</xdr:row>
      <xdr:rowOff>1</xdr:rowOff>
    </xdr:from>
    <xdr:ext cx="1085850" cy="466724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56506C78-C4A2-4493-B511-2A27FE0F9A1E}"/>
            </a:ext>
          </a:extLst>
        </xdr:cNvPr>
        <xdr:cNvSpPr txBox="1"/>
      </xdr:nvSpPr>
      <xdr:spPr>
        <a:xfrm>
          <a:off x="2419350" y="30279976"/>
          <a:ext cx="1085850" cy="466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3:</a:t>
          </a:r>
        </a:p>
        <a:p>
          <a:r>
            <a:rPr lang="hr-HR" sz="1000" baseline="0">
              <a:latin typeface="Arial Narrow" panose="020B0606020202030204" pitchFamily="34" charset="0"/>
            </a:rPr>
            <a:t>      NC 1-057/1</a:t>
          </a:r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4</xdr:col>
      <xdr:colOff>0</xdr:colOff>
      <xdr:row>101</xdr:row>
      <xdr:rowOff>19050</xdr:rowOff>
    </xdr:from>
    <xdr:ext cx="1095375" cy="47625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9153DC29-D0A2-405E-BE83-EB07F53B8079}"/>
            </a:ext>
          </a:extLst>
        </xdr:cNvPr>
        <xdr:cNvSpPr txBox="1"/>
      </xdr:nvSpPr>
      <xdr:spPr>
        <a:xfrm>
          <a:off x="2419350" y="30775275"/>
          <a:ext cx="1095375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4:</a:t>
          </a:r>
        </a:p>
        <a:p>
          <a:r>
            <a:rPr lang="hr-HR" sz="1000" baseline="0">
              <a:latin typeface="Arial Narrow" panose="020B0606020202030204" pitchFamily="34" charset="0"/>
            </a:rPr>
            <a:t>      NC 1-059/7</a:t>
          </a:r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3</xdr:col>
      <xdr:colOff>971550</xdr:colOff>
      <xdr:row>103</xdr:row>
      <xdr:rowOff>0</xdr:rowOff>
    </xdr:from>
    <xdr:ext cx="1104900" cy="49530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B6BBF977-3BF5-4406-A1E8-E7420193BED3}"/>
            </a:ext>
          </a:extLst>
        </xdr:cNvPr>
        <xdr:cNvSpPr txBox="1"/>
      </xdr:nvSpPr>
      <xdr:spPr>
        <a:xfrm>
          <a:off x="2409825" y="313086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 5:</a:t>
          </a:r>
        </a:p>
        <a:p>
          <a:r>
            <a:rPr lang="hr-HR" sz="1000">
              <a:latin typeface="Arial Narrow" panose="020B0606020202030204" pitchFamily="34" charset="0"/>
            </a:rPr>
            <a:t>       NC 1-081/1</a:t>
          </a:r>
        </a:p>
      </xdr:txBody>
    </xdr:sp>
    <xdr:clientData/>
  </xdr:oneCellAnchor>
  <xdr:oneCellAnchor>
    <xdr:from>
      <xdr:col>3</xdr:col>
      <xdr:colOff>962025</xdr:colOff>
      <xdr:row>105</xdr:row>
      <xdr:rowOff>0</xdr:rowOff>
    </xdr:from>
    <xdr:ext cx="1104900" cy="495300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4CF4AE72-B26D-4309-A41E-7E4BA564DCFE}"/>
            </a:ext>
          </a:extLst>
        </xdr:cNvPr>
        <xdr:cNvSpPr txBox="1"/>
      </xdr:nvSpPr>
      <xdr:spPr>
        <a:xfrm>
          <a:off x="2400300" y="31699200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</a:t>
          </a:r>
          <a:r>
            <a:rPr lang="hr-HR" sz="1000" baseline="0">
              <a:latin typeface="Arial Narrow" panose="020B0606020202030204" pitchFamily="34" charset="0"/>
            </a:rPr>
            <a:t> 6:</a:t>
          </a:r>
        </a:p>
        <a:p>
          <a:r>
            <a:rPr lang="hr-HR" sz="1000" baseline="0">
              <a:latin typeface="Arial Narrow" panose="020B0606020202030204" pitchFamily="34" charset="0"/>
            </a:rPr>
            <a:t>     NC 2-033/10</a:t>
          </a:r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4</xdr:col>
      <xdr:colOff>1</xdr:colOff>
      <xdr:row>109</xdr:row>
      <xdr:rowOff>0</xdr:rowOff>
    </xdr:from>
    <xdr:ext cx="1095374" cy="386644"/>
    <xdr:sp macro="" textlink="">
      <xdr:nvSpPr>
        <xdr:cNvPr id="10" name="TekstniOkvir 9">
          <a:extLst>
            <a:ext uri="{FF2B5EF4-FFF2-40B4-BE49-F238E27FC236}">
              <a16:creationId xmlns:a16="http://schemas.microsoft.com/office/drawing/2014/main" id="{46452E55-16DC-47E1-B9D6-5E6BF355872E}"/>
            </a:ext>
          </a:extLst>
        </xdr:cNvPr>
        <xdr:cNvSpPr txBox="1"/>
      </xdr:nvSpPr>
      <xdr:spPr>
        <a:xfrm>
          <a:off x="2419351" y="32832675"/>
          <a:ext cx="1095374" cy="386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r-HR" sz="1000">
              <a:latin typeface="Arial Narrow" panose="020B0606020202030204" pitchFamily="34" charset="0"/>
            </a:rPr>
            <a:t>građenje-dionica 8:</a:t>
          </a:r>
        </a:p>
        <a:p>
          <a:r>
            <a:rPr lang="hr-HR" sz="1000">
              <a:latin typeface="Arial Narrow" panose="020B0606020202030204" pitchFamily="34" charset="0"/>
            </a:rPr>
            <a:t>        NC 1-143</a:t>
          </a:r>
        </a:p>
      </xdr:txBody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704850</xdr:colOff>
      <xdr:row>0</xdr:row>
      <xdr:rowOff>981075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59912866-CD41-46E3-9973-4E851749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704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9"/>
  <sheetViews>
    <sheetView tabSelected="1" topLeftCell="A253" workbookViewId="0">
      <selection activeCell="A158" sqref="A158:XFD158"/>
    </sheetView>
  </sheetViews>
  <sheetFormatPr defaultRowHeight="15" x14ac:dyDescent="0.25"/>
  <cols>
    <col min="1" max="1" width="3.85546875" customWidth="1"/>
    <col min="2" max="2" width="10" customWidth="1"/>
    <col min="3" max="3" width="11.7109375" customWidth="1"/>
    <col min="4" max="4" width="12.85546875" customWidth="1"/>
    <col min="5" max="5" width="15.28515625" customWidth="1"/>
    <col min="6" max="6" width="13.42578125" customWidth="1"/>
    <col min="7" max="7" width="13.28515625" customWidth="1"/>
    <col min="8" max="8" width="21.28515625" customWidth="1"/>
    <col min="10" max="10" width="9.5703125" bestFit="1" customWidth="1"/>
  </cols>
  <sheetData>
    <row r="1" spans="1:8" ht="93" customHeight="1" x14ac:dyDescent="0.25">
      <c r="H1" s="1" t="s">
        <v>149</v>
      </c>
    </row>
    <row r="2" spans="1:8" ht="96" customHeight="1" x14ac:dyDescent="0.25">
      <c r="A2" s="284" t="s">
        <v>145</v>
      </c>
      <c r="B2" s="284"/>
      <c r="C2" s="284"/>
      <c r="D2" s="284"/>
    </row>
    <row r="3" spans="1:8" ht="72" customHeight="1" x14ac:dyDescent="0.3">
      <c r="A3" s="219" t="s">
        <v>160</v>
      </c>
      <c r="B3" s="219"/>
      <c r="C3" s="219"/>
      <c r="D3" s="219"/>
      <c r="E3" s="2"/>
      <c r="F3" s="2"/>
      <c r="G3" s="2"/>
      <c r="H3" s="2"/>
    </row>
    <row r="4" spans="1:8" ht="63.75" customHeight="1" x14ac:dyDescent="0.25">
      <c r="A4" s="216" t="s">
        <v>150</v>
      </c>
      <c r="B4" s="216"/>
      <c r="C4" s="216"/>
      <c r="D4" s="216"/>
      <c r="E4" s="216"/>
      <c r="F4" s="216"/>
      <c r="G4" s="216"/>
      <c r="H4" s="216"/>
    </row>
    <row r="5" spans="1:8" ht="16.5" x14ac:dyDescent="0.3">
      <c r="A5" s="2"/>
      <c r="B5" s="3"/>
      <c r="C5" s="3"/>
      <c r="D5" s="3"/>
      <c r="E5" s="3"/>
      <c r="F5" s="3"/>
      <c r="G5" s="3"/>
      <c r="H5" s="3"/>
    </row>
    <row r="6" spans="1:8" ht="18" x14ac:dyDescent="0.25">
      <c r="A6" s="4"/>
      <c r="B6" s="285" t="s">
        <v>151</v>
      </c>
      <c r="C6" s="285"/>
      <c r="D6" s="285"/>
      <c r="E6" s="285"/>
      <c r="F6" s="285"/>
      <c r="G6" s="285"/>
      <c r="H6" s="285"/>
    </row>
    <row r="7" spans="1:8" ht="15.75" x14ac:dyDescent="0.25">
      <c r="A7" s="4"/>
      <c r="B7" s="3"/>
      <c r="C7" s="3"/>
      <c r="D7" s="3"/>
      <c r="E7" s="3"/>
      <c r="F7" s="3"/>
      <c r="G7" s="3"/>
      <c r="H7" s="3"/>
    </row>
    <row r="8" spans="1:8" ht="15.75" x14ac:dyDescent="0.25">
      <c r="A8" s="4"/>
      <c r="B8" s="286" t="s">
        <v>14</v>
      </c>
      <c r="C8" s="286"/>
      <c r="D8" s="286"/>
      <c r="E8" s="286"/>
      <c r="F8" s="286"/>
      <c r="G8" s="286"/>
      <c r="H8" s="286"/>
    </row>
    <row r="9" spans="1:8" ht="36" customHeight="1" x14ac:dyDescent="0.25">
      <c r="A9" s="281" t="s">
        <v>152</v>
      </c>
      <c r="B9" s="281"/>
      <c r="C9" s="281"/>
      <c r="D9" s="281"/>
      <c r="E9" s="281"/>
      <c r="F9" s="281"/>
      <c r="G9" s="281"/>
      <c r="H9" s="281"/>
    </row>
    <row r="10" spans="1:8" ht="15.75" x14ac:dyDescent="0.25">
      <c r="A10" s="4"/>
      <c r="B10" s="5"/>
      <c r="C10" s="5"/>
      <c r="D10" s="5"/>
      <c r="E10" s="5"/>
      <c r="F10" s="5"/>
      <c r="G10" s="5"/>
      <c r="H10" s="5"/>
    </row>
    <row r="11" spans="1:8" ht="16.5" x14ac:dyDescent="0.3">
      <c r="A11" s="4"/>
      <c r="B11" s="2"/>
      <c r="C11" s="2"/>
      <c r="D11" s="2"/>
      <c r="E11" s="2"/>
      <c r="F11" s="2"/>
      <c r="G11" s="2"/>
      <c r="H11" s="2"/>
    </row>
    <row r="12" spans="1:8" ht="16.5" x14ac:dyDescent="0.3">
      <c r="A12" s="7"/>
      <c r="B12" s="6" t="s">
        <v>0</v>
      </c>
      <c r="C12" s="288" t="s">
        <v>1</v>
      </c>
      <c r="D12" s="288"/>
      <c r="E12" s="288"/>
      <c r="F12" s="288"/>
      <c r="G12" s="288"/>
      <c r="H12" s="289"/>
    </row>
    <row r="13" spans="1:8" ht="16.5" x14ac:dyDescent="0.3">
      <c r="A13" s="13"/>
      <c r="B13" s="8"/>
      <c r="C13" s="9"/>
      <c r="D13" s="10"/>
      <c r="E13" s="10"/>
      <c r="F13" s="10"/>
      <c r="G13" s="11" t="s">
        <v>7</v>
      </c>
      <c r="H13" s="12">
        <f>H15+H26+H40</f>
        <v>1033640</v>
      </c>
    </row>
    <row r="14" spans="1:8" ht="51" x14ac:dyDescent="0.25">
      <c r="A14" s="188"/>
      <c r="B14" s="185"/>
      <c r="C14" s="185"/>
      <c r="D14" s="185"/>
      <c r="E14" s="187" t="s">
        <v>26</v>
      </c>
      <c r="F14" s="187" t="s">
        <v>140</v>
      </c>
      <c r="G14" s="244" t="s">
        <v>8</v>
      </c>
      <c r="H14" s="287"/>
    </row>
    <row r="15" spans="1:8" ht="16.5" x14ac:dyDescent="0.3">
      <c r="A15" s="115"/>
      <c r="B15" s="116" t="s">
        <v>11</v>
      </c>
      <c r="C15" s="278" t="s">
        <v>10</v>
      </c>
      <c r="D15" s="278"/>
      <c r="E15" s="278"/>
      <c r="F15" s="278"/>
      <c r="G15" s="278"/>
      <c r="H15" s="14">
        <f>H18+H23</f>
        <v>606640</v>
      </c>
    </row>
    <row r="16" spans="1:8" ht="16.5" x14ac:dyDescent="0.3">
      <c r="A16" s="2"/>
      <c r="B16" s="15" t="s">
        <v>16</v>
      </c>
      <c r="C16" s="279" t="s">
        <v>142</v>
      </c>
      <c r="D16" s="279"/>
      <c r="E16" s="279"/>
      <c r="F16" s="279"/>
      <c r="G16" s="279"/>
      <c r="H16" s="279"/>
    </row>
    <row r="17" spans="1:8" ht="16.5" x14ac:dyDescent="0.3">
      <c r="A17" s="2"/>
      <c r="B17" s="15"/>
      <c r="C17" s="248" t="s">
        <v>83</v>
      </c>
      <c r="D17" s="249"/>
      <c r="E17" s="17" t="s">
        <v>54</v>
      </c>
      <c r="F17" s="18">
        <v>6640</v>
      </c>
      <c r="G17" s="19" t="s">
        <v>27</v>
      </c>
      <c r="H17" s="20">
        <v>6640</v>
      </c>
    </row>
    <row r="18" spans="1:8" ht="16.5" x14ac:dyDescent="0.3">
      <c r="A18" s="2"/>
      <c r="B18" s="15"/>
      <c r="C18" s="21"/>
      <c r="D18" s="22"/>
      <c r="E18" s="23" t="s">
        <v>7</v>
      </c>
      <c r="F18" s="24">
        <f>SUM(F17)</f>
        <v>6640</v>
      </c>
      <c r="G18" s="23"/>
      <c r="H18" s="25">
        <f>SUM(H17)</f>
        <v>6640</v>
      </c>
    </row>
    <row r="19" spans="1:8" ht="16.5" x14ac:dyDescent="0.3">
      <c r="A19" s="2"/>
      <c r="B19" s="26"/>
      <c r="C19" s="27"/>
      <c r="D19" s="28"/>
      <c r="E19" s="29"/>
      <c r="F19" s="30"/>
      <c r="G19" s="29"/>
      <c r="H19" s="31"/>
    </row>
    <row r="20" spans="1:8" ht="16.5" x14ac:dyDescent="0.3">
      <c r="A20" s="2"/>
      <c r="B20" s="15" t="s">
        <v>17</v>
      </c>
      <c r="C20" s="253" t="s">
        <v>77</v>
      </c>
      <c r="D20" s="253"/>
      <c r="E20" s="253"/>
      <c r="F20" s="253"/>
      <c r="G20" s="253"/>
      <c r="H20" s="253"/>
    </row>
    <row r="21" spans="1:8" ht="16.5" x14ac:dyDescent="0.3">
      <c r="A21" s="2"/>
      <c r="B21" s="15"/>
      <c r="C21" s="248" t="s">
        <v>84</v>
      </c>
      <c r="D21" s="249"/>
      <c r="E21" s="17" t="s">
        <v>5</v>
      </c>
      <c r="F21" s="18">
        <v>582000</v>
      </c>
      <c r="G21" s="19" t="s">
        <v>27</v>
      </c>
      <c r="H21" s="20">
        <v>25000</v>
      </c>
    </row>
    <row r="22" spans="1:8" ht="16.5" x14ac:dyDescent="0.3">
      <c r="A22" s="2"/>
      <c r="B22" s="15"/>
      <c r="C22" s="21"/>
      <c r="D22" s="22"/>
      <c r="E22" s="17" t="s">
        <v>6</v>
      </c>
      <c r="F22" s="18">
        <v>18000</v>
      </c>
      <c r="G22" s="107" t="s">
        <v>100</v>
      </c>
      <c r="H22" s="20">
        <v>575000</v>
      </c>
    </row>
    <row r="23" spans="1:8" ht="16.5" x14ac:dyDescent="0.3">
      <c r="A23" s="2"/>
      <c r="B23" s="15"/>
      <c r="C23" s="21"/>
      <c r="D23" s="22"/>
      <c r="E23" s="23" t="s">
        <v>7</v>
      </c>
      <c r="F23" s="24">
        <f>F22+F21</f>
        <v>600000</v>
      </c>
      <c r="G23" s="23"/>
      <c r="H23" s="25">
        <v>600000</v>
      </c>
    </row>
    <row r="24" spans="1:8" ht="16.5" x14ac:dyDescent="0.3">
      <c r="A24" s="2"/>
      <c r="B24" s="33"/>
      <c r="C24" s="27"/>
      <c r="D24" s="28"/>
      <c r="E24" s="34"/>
      <c r="F24" s="35"/>
      <c r="G24" s="34"/>
      <c r="H24" s="36"/>
    </row>
    <row r="25" spans="1:8" ht="16.5" x14ac:dyDescent="0.3">
      <c r="A25" s="28"/>
      <c r="B25" s="37"/>
      <c r="C25" s="38"/>
      <c r="D25" s="38"/>
      <c r="E25" s="38"/>
      <c r="F25" s="38"/>
      <c r="G25" s="38"/>
      <c r="H25" s="39"/>
    </row>
    <row r="26" spans="1:8" ht="16.5" x14ac:dyDescent="0.3">
      <c r="A26" s="115"/>
      <c r="B26" s="116" t="s">
        <v>12</v>
      </c>
      <c r="C26" s="278" t="s">
        <v>48</v>
      </c>
      <c r="D26" s="278"/>
      <c r="E26" s="278"/>
      <c r="F26" s="278"/>
      <c r="G26" s="278"/>
      <c r="H26" s="14">
        <f>H29+H33+H38</f>
        <v>267000</v>
      </c>
    </row>
    <row r="27" spans="1:8" ht="16.5" x14ac:dyDescent="0.3">
      <c r="A27" s="2"/>
      <c r="B27" s="15" t="s">
        <v>16</v>
      </c>
      <c r="C27" s="279" t="s">
        <v>49</v>
      </c>
      <c r="D27" s="279"/>
      <c r="E27" s="279"/>
      <c r="F27" s="279"/>
      <c r="G27" s="279"/>
      <c r="H27" s="280"/>
    </row>
    <row r="28" spans="1:8" ht="16.5" x14ac:dyDescent="0.3">
      <c r="A28" s="2"/>
      <c r="B28" s="15"/>
      <c r="C28" s="248" t="s">
        <v>67</v>
      </c>
      <c r="D28" s="249"/>
      <c r="E28" s="41" t="s">
        <v>4</v>
      </c>
      <c r="F28" s="42">
        <v>7000</v>
      </c>
      <c r="G28" s="43" t="s">
        <v>27</v>
      </c>
      <c r="H28" s="20">
        <v>7000</v>
      </c>
    </row>
    <row r="29" spans="1:8" ht="16.5" x14ac:dyDescent="0.3">
      <c r="A29" s="2"/>
      <c r="B29" s="15"/>
      <c r="C29" s="22"/>
      <c r="D29" s="22"/>
      <c r="E29" s="44" t="s">
        <v>7</v>
      </c>
      <c r="F29" s="45">
        <f>F28</f>
        <v>7000</v>
      </c>
      <c r="G29" s="44"/>
      <c r="H29" s="25">
        <f>H28</f>
        <v>7000</v>
      </c>
    </row>
    <row r="30" spans="1:8" ht="16.5" x14ac:dyDescent="0.3">
      <c r="A30" s="2"/>
      <c r="B30" s="65" t="s">
        <v>17</v>
      </c>
      <c r="C30" s="257" t="s">
        <v>53</v>
      </c>
      <c r="D30" s="257"/>
      <c r="E30" s="257"/>
      <c r="F30" s="257"/>
      <c r="G30" s="257"/>
      <c r="H30" s="270"/>
    </row>
    <row r="31" spans="1:8" ht="16.5" x14ac:dyDescent="0.3">
      <c r="A31" s="2"/>
      <c r="B31" s="65"/>
      <c r="C31" s="142" t="s">
        <v>85</v>
      </c>
      <c r="D31" s="142"/>
      <c r="E31" s="71" t="s">
        <v>5</v>
      </c>
      <c r="F31" s="78">
        <v>240000</v>
      </c>
      <c r="G31" s="79" t="s">
        <v>27</v>
      </c>
      <c r="H31" s="68">
        <v>200000</v>
      </c>
    </row>
    <row r="32" spans="1:8" ht="16.5" x14ac:dyDescent="0.3">
      <c r="A32" s="2"/>
      <c r="B32" s="65"/>
      <c r="C32" s="142"/>
      <c r="D32" s="142"/>
      <c r="E32" s="71" t="s">
        <v>139</v>
      </c>
      <c r="F32" s="78">
        <v>10000</v>
      </c>
      <c r="G32" s="79" t="s">
        <v>100</v>
      </c>
      <c r="H32" s="68">
        <v>50000</v>
      </c>
    </row>
    <row r="33" spans="1:8" ht="16.5" x14ac:dyDescent="0.3">
      <c r="A33" s="2"/>
      <c r="B33" s="65"/>
      <c r="C33" s="142"/>
      <c r="D33" s="142"/>
      <c r="E33" s="72" t="s">
        <v>7</v>
      </c>
      <c r="F33" s="96">
        <v>250000</v>
      </c>
      <c r="G33" s="79"/>
      <c r="H33" s="73">
        <v>250000</v>
      </c>
    </row>
    <row r="34" spans="1:8" ht="16.5" x14ac:dyDescent="0.3">
      <c r="A34" s="2"/>
      <c r="B34" s="15"/>
      <c r="C34" s="32"/>
      <c r="D34" s="32"/>
      <c r="E34" s="74"/>
      <c r="F34" s="123"/>
      <c r="G34" s="149"/>
      <c r="H34" s="50"/>
    </row>
    <row r="35" spans="1:8" ht="16.5" x14ac:dyDescent="0.3">
      <c r="A35" s="2"/>
      <c r="B35" s="15" t="s">
        <v>18</v>
      </c>
      <c r="C35" s="32" t="s">
        <v>132</v>
      </c>
      <c r="D35" s="32"/>
      <c r="E35" s="74"/>
      <c r="F35" s="123"/>
      <c r="G35" s="149"/>
      <c r="H35" s="50"/>
    </row>
    <row r="36" spans="1:8" ht="16.5" x14ac:dyDescent="0.3">
      <c r="A36" s="2"/>
      <c r="B36" s="15"/>
      <c r="C36" s="32" t="s">
        <v>133</v>
      </c>
      <c r="D36" s="32"/>
      <c r="E36" s="41" t="s">
        <v>5</v>
      </c>
      <c r="F36" s="42">
        <v>6000</v>
      </c>
      <c r="G36" s="43" t="s">
        <v>27</v>
      </c>
      <c r="H36" s="20">
        <v>10000</v>
      </c>
    </row>
    <row r="37" spans="1:8" ht="16.5" x14ac:dyDescent="0.3">
      <c r="A37" s="2"/>
      <c r="B37" s="15"/>
      <c r="C37" s="32"/>
      <c r="D37" s="32"/>
      <c r="E37" s="41" t="s">
        <v>54</v>
      </c>
      <c r="F37" s="42">
        <v>4000</v>
      </c>
      <c r="G37" s="43"/>
      <c r="H37" s="20"/>
    </row>
    <row r="38" spans="1:8" ht="16.5" x14ac:dyDescent="0.3">
      <c r="A38" s="2"/>
      <c r="B38" s="15"/>
      <c r="C38" s="32"/>
      <c r="D38" s="32"/>
      <c r="E38" s="44" t="s">
        <v>7</v>
      </c>
      <c r="F38" s="45">
        <v>10000</v>
      </c>
      <c r="G38" s="59"/>
      <c r="H38" s="25">
        <v>10000</v>
      </c>
    </row>
    <row r="39" spans="1:8" ht="16.5" x14ac:dyDescent="0.3">
      <c r="A39" s="2"/>
      <c r="B39" s="2"/>
      <c r="C39" s="2"/>
      <c r="D39" s="2"/>
      <c r="E39" s="2"/>
      <c r="F39" s="2"/>
      <c r="G39" s="2"/>
      <c r="H39" s="2"/>
    </row>
    <row r="40" spans="1:8" ht="16.5" x14ac:dyDescent="0.3">
      <c r="A40" s="115"/>
      <c r="B40" s="116" t="s">
        <v>79</v>
      </c>
      <c r="C40" s="278" t="s">
        <v>25</v>
      </c>
      <c r="D40" s="278"/>
      <c r="E40" s="278"/>
      <c r="F40" s="278"/>
      <c r="G40" s="278"/>
      <c r="H40" s="14">
        <f>H43+H48+H54</f>
        <v>160000</v>
      </c>
    </row>
    <row r="41" spans="1:8" ht="16.5" x14ac:dyDescent="0.3">
      <c r="A41" s="2"/>
      <c r="B41" s="26" t="s">
        <v>16</v>
      </c>
      <c r="C41" s="46" t="s">
        <v>28</v>
      </c>
      <c r="D41" s="47"/>
      <c r="E41" s="47"/>
      <c r="F41" s="47"/>
      <c r="G41" s="47"/>
      <c r="H41" s="22"/>
    </row>
    <row r="42" spans="1:8" ht="16.5" x14ac:dyDescent="0.3">
      <c r="A42" s="2"/>
      <c r="B42" s="26"/>
      <c r="C42" s="248" t="s">
        <v>71</v>
      </c>
      <c r="D42" s="249"/>
      <c r="E42" s="17" t="s">
        <v>5</v>
      </c>
      <c r="F42" s="18">
        <v>50000</v>
      </c>
      <c r="G42" s="19" t="s">
        <v>100</v>
      </c>
      <c r="H42" s="20">
        <v>50000</v>
      </c>
    </row>
    <row r="43" spans="1:8" ht="16.5" x14ac:dyDescent="0.3">
      <c r="A43" s="2"/>
      <c r="B43" s="26"/>
      <c r="C43" s="21"/>
      <c r="D43" s="22"/>
      <c r="E43" s="23" t="s">
        <v>7</v>
      </c>
      <c r="F43" s="24">
        <v>50000</v>
      </c>
      <c r="G43" s="23"/>
      <c r="H43" s="25">
        <f>H42</f>
        <v>50000</v>
      </c>
    </row>
    <row r="44" spans="1:8" ht="16.5" x14ac:dyDescent="0.3">
      <c r="A44" s="2"/>
      <c r="B44" s="26"/>
      <c r="C44" s="27"/>
      <c r="D44" s="28"/>
      <c r="E44" s="29"/>
      <c r="F44" s="30"/>
      <c r="G44" s="29"/>
      <c r="H44" s="31"/>
    </row>
    <row r="45" spans="1:8" ht="16.5" x14ac:dyDescent="0.3">
      <c r="A45" s="2"/>
      <c r="B45" s="15" t="s">
        <v>17</v>
      </c>
      <c r="C45" s="253" t="s">
        <v>44</v>
      </c>
      <c r="D45" s="253"/>
      <c r="E45" s="253"/>
      <c r="F45" s="253"/>
      <c r="G45" s="253"/>
      <c r="H45" s="253"/>
    </row>
    <row r="46" spans="1:8" ht="16.5" x14ac:dyDescent="0.3">
      <c r="A46" s="2"/>
      <c r="B46" s="15"/>
      <c r="C46" s="248" t="s">
        <v>69</v>
      </c>
      <c r="D46" s="249"/>
      <c r="E46" s="17" t="s">
        <v>5</v>
      </c>
      <c r="F46" s="18">
        <f>18000+11000</f>
        <v>29000</v>
      </c>
      <c r="G46" s="19" t="s">
        <v>27</v>
      </c>
      <c r="H46" s="20">
        <f>30000</f>
        <v>30000</v>
      </c>
    </row>
    <row r="47" spans="1:8" ht="16.5" x14ac:dyDescent="0.3">
      <c r="A47" s="2"/>
      <c r="B47" s="15"/>
      <c r="C47" s="21"/>
      <c r="D47" s="22"/>
      <c r="E47" s="17" t="s">
        <v>6</v>
      </c>
      <c r="F47" s="18">
        <v>1000</v>
      </c>
      <c r="G47" s="19"/>
      <c r="H47" s="20"/>
    </row>
    <row r="48" spans="1:8" ht="16.5" x14ac:dyDescent="0.3">
      <c r="A48" s="2"/>
      <c r="B48" s="15"/>
      <c r="C48" s="21"/>
      <c r="D48" s="22"/>
      <c r="E48" s="23" t="s">
        <v>7</v>
      </c>
      <c r="F48" s="24">
        <f>SUM(F46:F47)</f>
        <v>30000</v>
      </c>
      <c r="G48" s="23"/>
      <c r="H48" s="25">
        <f>H46+H47</f>
        <v>30000</v>
      </c>
    </row>
    <row r="49" spans="1:8" ht="16.5" x14ac:dyDescent="0.3">
      <c r="A49" s="2"/>
      <c r="B49" s="15"/>
      <c r="C49" s="21"/>
      <c r="D49" s="22"/>
      <c r="E49" s="48"/>
      <c r="F49" s="49"/>
      <c r="G49" s="48"/>
      <c r="H49" s="50"/>
    </row>
    <row r="50" spans="1:8" ht="16.5" x14ac:dyDescent="0.3">
      <c r="A50" s="2"/>
      <c r="B50" s="15" t="s">
        <v>18</v>
      </c>
      <c r="C50" s="253" t="s">
        <v>55</v>
      </c>
      <c r="D50" s="253"/>
      <c r="E50" s="253"/>
      <c r="F50" s="253"/>
      <c r="G50" s="253"/>
      <c r="H50" s="253"/>
    </row>
    <row r="51" spans="1:8" ht="16.5" x14ac:dyDescent="0.3">
      <c r="A51" s="2"/>
      <c r="B51" s="15"/>
      <c r="C51" s="32"/>
      <c r="D51" s="32"/>
      <c r="E51" s="143" t="s">
        <v>54</v>
      </c>
      <c r="F51" s="42">
        <v>4000</v>
      </c>
      <c r="G51" s="19" t="s">
        <v>27</v>
      </c>
      <c r="H51" s="20">
        <v>80000</v>
      </c>
    </row>
    <row r="52" spans="1:8" ht="16.5" x14ac:dyDescent="0.3">
      <c r="A52" s="2"/>
      <c r="B52" s="15"/>
      <c r="C52" s="248" t="s">
        <v>70</v>
      </c>
      <c r="D52" s="249"/>
      <c r="E52" s="17" t="s">
        <v>5</v>
      </c>
      <c r="F52" s="18">
        <f>44000+30000</f>
        <v>74000</v>
      </c>
      <c r="G52" s="19"/>
      <c r="H52" s="20"/>
    </row>
    <row r="53" spans="1:8" ht="16.5" x14ac:dyDescent="0.3">
      <c r="A53" s="2"/>
      <c r="B53" s="15"/>
      <c r="C53" s="21"/>
      <c r="D53" s="22"/>
      <c r="E53" s="17" t="s">
        <v>6</v>
      </c>
      <c r="F53" s="18">
        <v>2000</v>
      </c>
      <c r="G53" s="17"/>
      <c r="H53" s="20"/>
    </row>
    <row r="54" spans="1:8" ht="16.5" x14ac:dyDescent="0.3">
      <c r="A54" s="2"/>
      <c r="B54" s="15"/>
      <c r="C54" s="21"/>
      <c r="D54" s="22"/>
      <c r="E54" s="23" t="s">
        <v>7</v>
      </c>
      <c r="F54" s="24">
        <f>SUM(F51:F53)</f>
        <v>80000</v>
      </c>
      <c r="G54" s="23"/>
      <c r="H54" s="25">
        <f>SUM(H51:H53)</f>
        <v>80000</v>
      </c>
    </row>
    <row r="55" spans="1:8" ht="16.5" x14ac:dyDescent="0.3">
      <c r="A55" s="2"/>
      <c r="B55" s="15"/>
      <c r="C55" s="21"/>
      <c r="D55" s="22"/>
      <c r="E55" s="48"/>
      <c r="F55" s="49"/>
      <c r="G55" s="48"/>
      <c r="H55" s="50"/>
    </row>
    <row r="56" spans="1:8" ht="40.5" customHeight="1" x14ac:dyDescent="0.3">
      <c r="A56" s="204"/>
      <c r="B56" s="290" t="s">
        <v>56</v>
      </c>
      <c r="C56" s="290"/>
      <c r="D56" s="290"/>
      <c r="E56" s="290"/>
      <c r="F56" s="290"/>
      <c r="G56" s="205" t="s">
        <v>7</v>
      </c>
      <c r="H56" s="206">
        <f>H58+H74+H81</f>
        <v>531000</v>
      </c>
    </row>
    <row r="57" spans="1:8" ht="51" x14ac:dyDescent="0.25">
      <c r="A57" s="184"/>
      <c r="B57" s="185"/>
      <c r="C57" s="185"/>
      <c r="D57" s="186"/>
      <c r="E57" s="189" t="s">
        <v>26</v>
      </c>
      <c r="F57" s="189" t="s">
        <v>98</v>
      </c>
      <c r="G57" s="291" t="s">
        <v>8</v>
      </c>
      <c r="H57" s="277"/>
    </row>
    <row r="58" spans="1:8" ht="16.5" x14ac:dyDescent="0.3">
      <c r="A58" s="115"/>
      <c r="B58" s="116" t="s">
        <v>9</v>
      </c>
      <c r="C58" s="278" t="s">
        <v>29</v>
      </c>
      <c r="D58" s="278"/>
      <c r="E58" s="278"/>
      <c r="F58" s="278"/>
      <c r="G58" s="278"/>
      <c r="H58" s="14">
        <f>H62+H67+H72</f>
        <v>510000</v>
      </c>
    </row>
    <row r="59" spans="1:8" ht="16.5" x14ac:dyDescent="0.3">
      <c r="A59" s="2"/>
      <c r="B59" s="15" t="s">
        <v>16</v>
      </c>
      <c r="C59" s="46" t="s">
        <v>30</v>
      </c>
      <c r="D59" s="22"/>
      <c r="E59" s="22"/>
      <c r="F59" s="22"/>
      <c r="G59" s="22"/>
      <c r="H59" s="22"/>
    </row>
    <row r="60" spans="1:8" ht="16.5" x14ac:dyDescent="0.25">
      <c r="B60" s="15"/>
      <c r="C60" s="248" t="s">
        <v>74</v>
      </c>
      <c r="D60" s="249"/>
      <c r="E60" s="20" t="s">
        <v>5</v>
      </c>
      <c r="F60" s="20">
        <v>155000</v>
      </c>
      <c r="G60" s="43" t="s">
        <v>100</v>
      </c>
      <c r="H60" s="20">
        <v>160000</v>
      </c>
    </row>
    <row r="61" spans="1:8" ht="16.5" x14ac:dyDescent="0.3">
      <c r="B61" s="15"/>
      <c r="C61" s="22"/>
      <c r="D61" s="22"/>
      <c r="E61" s="20" t="s">
        <v>6</v>
      </c>
      <c r="F61" s="20">
        <v>5000</v>
      </c>
      <c r="G61" s="43"/>
      <c r="H61" s="20"/>
    </row>
    <row r="62" spans="1:8" ht="16.5" x14ac:dyDescent="0.3">
      <c r="A62" s="2"/>
      <c r="B62" s="15"/>
      <c r="C62" s="22"/>
      <c r="D62" s="22"/>
      <c r="E62" s="44" t="s">
        <v>7</v>
      </c>
      <c r="F62" s="25">
        <f>F60+F61</f>
        <v>160000</v>
      </c>
      <c r="G62" s="44"/>
      <c r="H62" s="25">
        <v>160000</v>
      </c>
    </row>
    <row r="63" spans="1:8" ht="16.5" x14ac:dyDescent="0.3">
      <c r="A63" s="2"/>
      <c r="B63" s="26"/>
      <c r="C63" s="28"/>
      <c r="D63" s="28"/>
      <c r="E63" s="51"/>
      <c r="F63" s="31"/>
      <c r="G63" s="51"/>
      <c r="H63" s="31"/>
    </row>
    <row r="64" spans="1:8" ht="16.5" x14ac:dyDescent="0.3">
      <c r="A64" s="2"/>
      <c r="B64" s="26" t="s">
        <v>17</v>
      </c>
      <c r="C64" s="253" t="s">
        <v>50</v>
      </c>
      <c r="D64" s="253"/>
      <c r="E64" s="253"/>
      <c r="F64" s="253"/>
      <c r="G64" s="253"/>
      <c r="H64" s="253"/>
    </row>
    <row r="65" spans="1:8" ht="16.5" x14ac:dyDescent="0.3">
      <c r="A65" s="2"/>
      <c r="B65" s="26"/>
      <c r="C65" s="248" t="s">
        <v>73</v>
      </c>
      <c r="D65" s="249"/>
      <c r="E65" s="41" t="s">
        <v>42</v>
      </c>
      <c r="F65" s="20">
        <v>48500</v>
      </c>
      <c r="G65" s="43" t="s">
        <v>27</v>
      </c>
      <c r="H65" s="20">
        <v>10000</v>
      </c>
    </row>
    <row r="66" spans="1:8" ht="16.5" x14ac:dyDescent="0.3">
      <c r="A66" s="2"/>
      <c r="B66" s="26"/>
      <c r="C66" s="22"/>
      <c r="D66" s="22"/>
      <c r="E66" s="41" t="s">
        <v>6</v>
      </c>
      <c r="F66" s="20">
        <v>1500</v>
      </c>
      <c r="G66" s="43" t="s">
        <v>100</v>
      </c>
      <c r="H66" s="20">
        <v>40000</v>
      </c>
    </row>
    <row r="67" spans="1:8" ht="16.5" x14ac:dyDescent="0.3">
      <c r="A67" s="2"/>
      <c r="B67" s="26"/>
      <c r="C67" s="22"/>
      <c r="D67" s="22"/>
      <c r="E67" s="44" t="s">
        <v>7</v>
      </c>
      <c r="F67" s="25">
        <f>SUM(F65:F66)</f>
        <v>50000</v>
      </c>
      <c r="G67" s="44"/>
      <c r="H67" s="25">
        <v>50000</v>
      </c>
    </row>
    <row r="68" spans="1:8" ht="16.5" x14ac:dyDescent="0.3">
      <c r="A68" s="2"/>
      <c r="B68" s="26"/>
      <c r="C68" s="22"/>
      <c r="D68" s="22"/>
      <c r="E68" s="138"/>
      <c r="F68" s="139"/>
      <c r="G68" s="138"/>
      <c r="H68" s="140"/>
    </row>
    <row r="69" spans="1:8" ht="16.5" x14ac:dyDescent="0.3">
      <c r="A69" s="2"/>
      <c r="B69" s="26" t="s">
        <v>18</v>
      </c>
      <c r="C69" s="253" t="s">
        <v>105</v>
      </c>
      <c r="D69" s="253"/>
      <c r="E69" s="253"/>
      <c r="F69" s="253"/>
      <c r="G69" s="253"/>
      <c r="H69" s="253"/>
    </row>
    <row r="70" spans="1:8" ht="16.5" x14ac:dyDescent="0.3">
      <c r="A70" s="2"/>
      <c r="B70" s="26"/>
      <c r="C70" s="248" t="s">
        <v>104</v>
      </c>
      <c r="D70" s="249"/>
      <c r="E70" s="41" t="s">
        <v>42</v>
      </c>
      <c r="F70" s="20">
        <v>290000</v>
      </c>
      <c r="G70" s="43" t="s">
        <v>27</v>
      </c>
      <c r="H70" s="20">
        <v>300000</v>
      </c>
    </row>
    <row r="71" spans="1:8" ht="16.5" x14ac:dyDescent="0.3">
      <c r="A71" s="2"/>
      <c r="B71" s="26"/>
      <c r="C71" s="22"/>
      <c r="D71" s="22"/>
      <c r="E71" s="41" t="s">
        <v>6</v>
      </c>
      <c r="F71" s="20">
        <v>10000</v>
      </c>
      <c r="G71" s="41"/>
      <c r="H71" s="20"/>
    </row>
    <row r="72" spans="1:8" ht="16.5" x14ac:dyDescent="0.3">
      <c r="A72" s="2"/>
      <c r="B72" s="26"/>
      <c r="C72" s="22"/>
      <c r="D72" s="22"/>
      <c r="E72" s="44" t="s">
        <v>7</v>
      </c>
      <c r="F72" s="25">
        <f>SUM(F70:F71)</f>
        <v>300000</v>
      </c>
      <c r="G72" s="44"/>
      <c r="H72" s="25">
        <v>300000</v>
      </c>
    </row>
    <row r="73" spans="1:8" ht="16.5" x14ac:dyDescent="0.3">
      <c r="A73" s="2"/>
      <c r="B73" s="26"/>
      <c r="C73" s="22"/>
      <c r="D73" s="22"/>
      <c r="E73" s="138"/>
      <c r="F73" s="139"/>
      <c r="G73" s="138"/>
      <c r="H73" s="139"/>
    </row>
    <row r="74" spans="1:8" ht="16.5" x14ac:dyDescent="0.3">
      <c r="A74" s="115"/>
      <c r="B74" s="116" t="s">
        <v>57</v>
      </c>
      <c r="C74" s="246" t="s">
        <v>48</v>
      </c>
      <c r="D74" s="246"/>
      <c r="E74" s="246"/>
      <c r="F74" s="246"/>
      <c r="G74" s="246"/>
      <c r="H74" s="14">
        <f>H79</f>
        <v>20000</v>
      </c>
    </row>
    <row r="75" spans="1:8" ht="16.5" x14ac:dyDescent="0.3">
      <c r="A75" s="2"/>
      <c r="B75" s="15" t="s">
        <v>16</v>
      </c>
      <c r="C75" s="247" t="s">
        <v>115</v>
      </c>
      <c r="D75" s="247"/>
      <c r="E75" s="247"/>
      <c r="F75" s="247"/>
      <c r="G75" s="247"/>
      <c r="H75" s="247"/>
    </row>
    <row r="76" spans="1:8" ht="16.5" x14ac:dyDescent="0.3">
      <c r="A76" s="2"/>
      <c r="B76" s="15"/>
      <c r="C76" s="248" t="s">
        <v>75</v>
      </c>
      <c r="D76" s="249"/>
      <c r="E76" s="146" t="s">
        <v>54</v>
      </c>
      <c r="F76" s="147">
        <v>4000</v>
      </c>
      <c r="G76" s="43" t="s">
        <v>27</v>
      </c>
      <c r="H76" s="42">
        <v>3800</v>
      </c>
    </row>
    <row r="77" spans="1:8" ht="16.5" x14ac:dyDescent="0.3">
      <c r="A77" s="2"/>
      <c r="B77" s="22"/>
      <c r="E77" s="176" t="s">
        <v>5</v>
      </c>
      <c r="F77" s="57">
        <v>15400</v>
      </c>
      <c r="G77" s="43" t="s">
        <v>100</v>
      </c>
      <c r="H77" s="42">
        <v>16200</v>
      </c>
    </row>
    <row r="78" spans="1:8" ht="16.5" x14ac:dyDescent="0.3">
      <c r="A78" s="2"/>
      <c r="B78" s="22"/>
      <c r="C78" s="22"/>
      <c r="D78" s="22"/>
      <c r="E78" s="176" t="s">
        <v>6</v>
      </c>
      <c r="F78" s="57">
        <v>600</v>
      </c>
      <c r="G78" s="43"/>
      <c r="H78" s="42"/>
    </row>
    <row r="79" spans="1:8" ht="16.5" x14ac:dyDescent="0.3">
      <c r="A79" s="26"/>
      <c r="B79" s="22"/>
      <c r="C79" s="22"/>
      <c r="D79" s="22"/>
      <c r="E79" s="44" t="s">
        <v>7</v>
      </c>
      <c r="F79" s="58">
        <f>SUM(F76:F78)</f>
        <v>20000</v>
      </c>
      <c r="G79" s="59"/>
      <c r="H79" s="45">
        <f>SUM(H76:H78)</f>
        <v>20000</v>
      </c>
    </row>
    <row r="80" spans="1:8" ht="16.5" x14ac:dyDescent="0.3">
      <c r="A80" s="26"/>
      <c r="B80" s="22"/>
      <c r="C80" s="22"/>
      <c r="D80" s="22"/>
      <c r="E80" s="74"/>
      <c r="F80" s="150"/>
      <c r="G80" s="151"/>
      <c r="H80" s="123"/>
    </row>
    <row r="81" spans="1:8" ht="16.5" x14ac:dyDescent="0.25">
      <c r="A81" s="116"/>
      <c r="B81" s="116" t="s">
        <v>134</v>
      </c>
      <c r="C81" s="116" t="s">
        <v>13</v>
      </c>
      <c r="D81" s="116"/>
      <c r="E81" s="116"/>
      <c r="F81" s="116"/>
      <c r="G81" s="116"/>
      <c r="H81" s="160">
        <f>H84</f>
        <v>1000</v>
      </c>
    </row>
    <row r="82" spans="1:8" ht="16.5" x14ac:dyDescent="0.3">
      <c r="A82" s="26"/>
      <c r="B82" s="22" t="s">
        <v>16</v>
      </c>
      <c r="C82" s="22" t="s">
        <v>138</v>
      </c>
      <c r="D82" s="22"/>
      <c r="E82" s="74"/>
      <c r="F82" s="150"/>
      <c r="G82" s="151"/>
      <c r="H82" s="123"/>
    </row>
    <row r="83" spans="1:8" ht="16.5" x14ac:dyDescent="0.3">
      <c r="A83" s="26"/>
      <c r="B83" s="22"/>
      <c r="C83" s="109" t="s">
        <v>135</v>
      </c>
      <c r="D83" s="22"/>
      <c r="E83" s="17" t="s">
        <v>5</v>
      </c>
      <c r="F83" s="18">
        <v>1000</v>
      </c>
      <c r="G83" s="19" t="s">
        <v>100</v>
      </c>
      <c r="H83" s="20">
        <v>1000</v>
      </c>
    </row>
    <row r="84" spans="1:8" ht="16.5" x14ac:dyDescent="0.3">
      <c r="A84" s="2"/>
      <c r="B84" s="26"/>
      <c r="D84" s="2"/>
      <c r="E84" s="23" t="s">
        <v>7</v>
      </c>
      <c r="F84" s="24">
        <v>1000</v>
      </c>
      <c r="G84" s="23"/>
      <c r="H84" s="25">
        <f>H83</f>
        <v>1000</v>
      </c>
    </row>
    <row r="85" spans="1:8" ht="16.5" x14ac:dyDescent="0.3">
      <c r="A85" s="2"/>
      <c r="B85" s="26"/>
      <c r="D85" s="2"/>
      <c r="E85" s="292"/>
      <c r="F85" s="293"/>
      <c r="G85" s="292"/>
      <c r="H85" s="294"/>
    </row>
    <row r="86" spans="1:8" ht="16.5" x14ac:dyDescent="0.3">
      <c r="A86" s="2"/>
      <c r="B86" s="26"/>
      <c r="D86" s="2"/>
      <c r="E86" s="48"/>
      <c r="F86" s="49"/>
      <c r="G86" s="48"/>
      <c r="H86" s="50"/>
    </row>
    <row r="87" spans="1:8" ht="16.5" x14ac:dyDescent="0.3">
      <c r="A87" s="282" t="s">
        <v>153</v>
      </c>
      <c r="B87" s="282"/>
      <c r="C87" s="282"/>
      <c r="D87" s="282"/>
      <c r="E87" s="282"/>
      <c r="F87" s="282"/>
      <c r="G87" s="282"/>
      <c r="H87" s="282"/>
    </row>
    <row r="88" spans="1:8" ht="16.5" x14ac:dyDescent="0.3">
      <c r="A88" s="7"/>
      <c r="B88" s="6" t="s">
        <v>2</v>
      </c>
      <c r="C88" s="255" t="s">
        <v>3</v>
      </c>
      <c r="D88" s="255"/>
      <c r="E88" s="255"/>
      <c r="F88" s="255"/>
      <c r="G88" s="255"/>
      <c r="H88" s="256"/>
    </row>
    <row r="89" spans="1:8" ht="16.5" x14ac:dyDescent="0.3">
      <c r="A89" s="13"/>
      <c r="B89" s="8"/>
      <c r="C89" s="9"/>
      <c r="D89" s="10"/>
      <c r="E89" s="10"/>
      <c r="F89" s="10"/>
      <c r="G89" s="11" t="s">
        <v>7</v>
      </c>
      <c r="H89" s="12">
        <f>H91+H167+H185+H197+H205</f>
        <v>1824500</v>
      </c>
    </row>
    <row r="90" spans="1:8" ht="51" x14ac:dyDescent="0.25">
      <c r="A90" s="186"/>
      <c r="B90" s="186"/>
      <c r="C90" s="186"/>
      <c r="D90" s="186"/>
      <c r="E90" s="190" t="s">
        <v>26</v>
      </c>
      <c r="F90" s="190" t="s">
        <v>140</v>
      </c>
      <c r="G90" s="276" t="s">
        <v>8</v>
      </c>
      <c r="H90" s="277"/>
    </row>
    <row r="91" spans="1:8" ht="16.5" x14ac:dyDescent="0.3">
      <c r="A91" s="115"/>
      <c r="B91" s="116" t="s">
        <v>22</v>
      </c>
      <c r="C91" s="278" t="s">
        <v>10</v>
      </c>
      <c r="D91" s="278"/>
      <c r="E91" s="278"/>
      <c r="F91" s="278"/>
      <c r="G91" s="278"/>
      <c r="H91" s="207">
        <f>H117+H122+H130+H135+H140+H145+H151+H156+H161+H165</f>
        <v>1417000</v>
      </c>
    </row>
    <row r="92" spans="1:8" ht="16.5" x14ac:dyDescent="0.3">
      <c r="A92" s="2"/>
      <c r="B92" s="2"/>
      <c r="C92" s="2"/>
      <c r="D92" s="2"/>
      <c r="E92" s="61"/>
      <c r="F92" s="62"/>
      <c r="G92" s="2"/>
      <c r="H92" s="60"/>
    </row>
    <row r="93" spans="1:8" ht="16.5" x14ac:dyDescent="0.3">
      <c r="A93" s="152"/>
      <c r="B93" s="153" t="s">
        <v>16</v>
      </c>
      <c r="C93" s="272" t="s">
        <v>86</v>
      </c>
      <c r="D93" s="272"/>
      <c r="E93" s="272"/>
      <c r="F93" s="272"/>
      <c r="G93" s="272"/>
      <c r="H93" s="272"/>
    </row>
    <row r="94" spans="1:8" ht="17.25" thickBot="1" x14ac:dyDescent="0.35">
      <c r="A94" s="2"/>
      <c r="B94" s="15"/>
      <c r="C94" s="247" t="s">
        <v>64</v>
      </c>
      <c r="D94" s="247"/>
      <c r="E94" s="55"/>
      <c r="F94" s="55"/>
      <c r="G94" s="55"/>
      <c r="H94" s="55"/>
    </row>
    <row r="95" spans="1:8" ht="16.5" x14ac:dyDescent="0.3">
      <c r="A95" s="2"/>
      <c r="B95" s="15"/>
      <c r="C95" s="55"/>
      <c r="D95" s="55"/>
      <c r="E95" s="55"/>
      <c r="F95" s="55"/>
      <c r="G95" s="55"/>
      <c r="H95" s="55"/>
    </row>
    <row r="96" spans="1:8" ht="16.5" x14ac:dyDescent="0.3">
      <c r="A96" s="2"/>
      <c r="B96" s="63"/>
      <c r="C96" s="273" t="s">
        <v>107</v>
      </c>
      <c r="D96" s="273"/>
      <c r="E96" s="274"/>
      <c r="F96" s="42"/>
      <c r="G96" s="275"/>
      <c r="H96" s="275"/>
    </row>
    <row r="97" spans="1:8" ht="27" x14ac:dyDescent="0.3">
      <c r="A97" s="2"/>
      <c r="B97" s="63"/>
      <c r="C97" s="273"/>
      <c r="D97" s="273"/>
      <c r="E97" s="274"/>
      <c r="F97" s="20">
        <v>8443.15</v>
      </c>
      <c r="G97" s="17" t="s">
        <v>106</v>
      </c>
      <c r="H97" s="191">
        <v>1266.47</v>
      </c>
    </row>
    <row r="98" spans="1:8" ht="21" customHeight="1" x14ac:dyDescent="0.3">
      <c r="A98" s="2"/>
      <c r="B98" s="63"/>
      <c r="C98" s="273" t="s">
        <v>109</v>
      </c>
      <c r="D98" s="273"/>
      <c r="E98" s="17"/>
      <c r="F98" s="42"/>
      <c r="G98" s="192"/>
      <c r="H98" s="192"/>
    </row>
    <row r="99" spans="1:8" ht="27" x14ac:dyDescent="0.3">
      <c r="A99" s="2"/>
      <c r="B99" s="63"/>
      <c r="C99" s="273"/>
      <c r="D99" s="273"/>
      <c r="E99" s="193"/>
      <c r="F99" s="42">
        <v>16346.9</v>
      </c>
      <c r="G99" s="99" t="s">
        <v>106</v>
      </c>
      <c r="H99" s="191">
        <v>2452.04</v>
      </c>
    </row>
    <row r="100" spans="1:8" ht="16.5" x14ac:dyDescent="0.3">
      <c r="A100" s="2"/>
      <c r="B100" s="63"/>
      <c r="C100" s="273" t="s">
        <v>108</v>
      </c>
      <c r="D100" s="273"/>
      <c r="E100" s="193"/>
      <c r="F100" s="107"/>
      <c r="G100" s="191"/>
      <c r="H100" s="191"/>
    </row>
    <row r="101" spans="1:8" ht="27" x14ac:dyDescent="0.3">
      <c r="A101" s="2"/>
      <c r="B101" s="63"/>
      <c r="C101" s="273"/>
      <c r="D101" s="273"/>
      <c r="E101" s="17"/>
      <c r="F101" s="194">
        <v>5901.9</v>
      </c>
      <c r="G101" s="193" t="s">
        <v>106</v>
      </c>
      <c r="H101" s="193">
        <v>885.29</v>
      </c>
    </row>
    <row r="102" spans="1:8" ht="16.5" x14ac:dyDescent="0.3">
      <c r="A102" s="2"/>
      <c r="B102" s="2"/>
      <c r="C102" s="273" t="s">
        <v>110</v>
      </c>
      <c r="D102" s="273"/>
      <c r="E102" s="193"/>
      <c r="F102" s="107"/>
      <c r="G102" s="107"/>
      <c r="H102" s="107"/>
    </row>
    <row r="103" spans="1:8" ht="26.25" x14ac:dyDescent="0.25">
      <c r="C103" s="273"/>
      <c r="D103" s="273"/>
      <c r="E103" s="195"/>
      <c r="F103" s="194">
        <v>16710.03</v>
      </c>
      <c r="G103" s="193" t="s">
        <v>106</v>
      </c>
      <c r="H103" s="194">
        <v>2506.5</v>
      </c>
    </row>
    <row r="104" spans="1:8" ht="26.25" x14ac:dyDescent="0.25">
      <c r="C104" s="273" t="s">
        <v>111</v>
      </c>
      <c r="D104" s="273"/>
      <c r="E104" s="193"/>
      <c r="F104" s="194">
        <v>21195.03</v>
      </c>
      <c r="G104" s="196" t="s">
        <v>106</v>
      </c>
      <c r="H104" s="197">
        <v>3179.25</v>
      </c>
    </row>
    <row r="105" spans="1:8" x14ac:dyDescent="0.25">
      <c r="C105" s="273"/>
      <c r="D105" s="273"/>
      <c r="E105" s="193"/>
      <c r="F105" s="194"/>
      <c r="G105" s="193"/>
      <c r="H105" s="194"/>
    </row>
    <row r="106" spans="1:8" x14ac:dyDescent="0.25">
      <c r="C106" s="273" t="s">
        <v>146</v>
      </c>
      <c r="D106" s="273"/>
      <c r="E106" s="193"/>
      <c r="F106" s="193"/>
      <c r="G106" s="194"/>
      <c r="H106" s="194"/>
    </row>
    <row r="107" spans="1:8" ht="26.25" x14ac:dyDescent="0.25">
      <c r="C107" s="273"/>
      <c r="D107" s="273"/>
      <c r="E107" s="193"/>
      <c r="F107" s="194">
        <v>16404.400000000001</v>
      </c>
      <c r="G107" s="193" t="s">
        <v>106</v>
      </c>
      <c r="H107" s="194">
        <v>2460.66</v>
      </c>
    </row>
    <row r="108" spans="1:8" x14ac:dyDescent="0.25">
      <c r="C108" s="273" t="s">
        <v>112</v>
      </c>
      <c r="D108" s="273"/>
      <c r="E108" s="202" t="s">
        <v>147</v>
      </c>
      <c r="F108" s="193"/>
      <c r="G108" s="194"/>
      <c r="H108" s="194"/>
    </row>
    <row r="109" spans="1:8" ht="26.25" x14ac:dyDescent="0.25">
      <c r="C109" s="273"/>
      <c r="D109" s="273"/>
      <c r="E109" s="202" t="s">
        <v>148</v>
      </c>
      <c r="F109" s="107">
        <v>35437.230000000003</v>
      </c>
      <c r="G109" s="193" t="s">
        <v>106</v>
      </c>
      <c r="H109" s="198">
        <v>5315.58</v>
      </c>
    </row>
    <row r="110" spans="1:8" x14ac:dyDescent="0.25">
      <c r="C110" s="273" t="s">
        <v>113</v>
      </c>
      <c r="D110" s="273"/>
      <c r="E110" s="148"/>
      <c r="F110" s="199"/>
      <c r="G110" s="148"/>
      <c r="H110" s="199"/>
    </row>
    <row r="111" spans="1:8" ht="27" customHeight="1" x14ac:dyDescent="0.25">
      <c r="C111" s="273"/>
      <c r="D111" s="273"/>
      <c r="E111" s="148"/>
      <c r="F111" s="199">
        <v>11383.88</v>
      </c>
      <c r="G111" s="193" t="s">
        <v>106</v>
      </c>
      <c r="H111" s="199">
        <v>1707.58</v>
      </c>
    </row>
    <row r="112" spans="1:8" x14ac:dyDescent="0.25">
      <c r="C112" s="173"/>
      <c r="D112" s="173"/>
      <c r="E112" s="200" t="s">
        <v>114</v>
      </c>
      <c r="F112" s="199">
        <f>SUM(F111+F109+F107+F104+F103+F101+F99+F97)</f>
        <v>131822.51999999999</v>
      </c>
      <c r="G112" s="201"/>
      <c r="H112" s="199"/>
    </row>
    <row r="113" spans="1:10" ht="25.5" x14ac:dyDescent="0.25">
      <c r="C113" s="173"/>
      <c r="D113" s="173"/>
      <c r="E113" s="200" t="s">
        <v>6</v>
      </c>
      <c r="F113" s="199">
        <v>4177.4799999999996</v>
      </c>
      <c r="G113" s="146" t="s">
        <v>154</v>
      </c>
      <c r="H113" s="147">
        <f>SUM(H97:H112)</f>
        <v>19773.370000000003</v>
      </c>
      <c r="J113" s="203"/>
    </row>
    <row r="114" spans="1:10" x14ac:dyDescent="0.25">
      <c r="C114" s="173"/>
      <c r="D114" s="173"/>
      <c r="E114" s="44"/>
      <c r="F114" s="44"/>
      <c r="G114" s="148" t="s">
        <v>27</v>
      </c>
      <c r="H114" s="147">
        <v>76226.63</v>
      </c>
    </row>
    <row r="115" spans="1:10" x14ac:dyDescent="0.25">
      <c r="C115" s="173"/>
      <c r="D115" s="173"/>
      <c r="E115" s="44" t="s">
        <v>7</v>
      </c>
      <c r="F115" s="45">
        <f>SUM(F113+F112)</f>
        <v>136000</v>
      </c>
      <c r="G115" s="146" t="s">
        <v>143</v>
      </c>
      <c r="H115" s="147">
        <v>25000</v>
      </c>
    </row>
    <row r="116" spans="1:10" ht="25.5" x14ac:dyDescent="0.25">
      <c r="C116" s="173"/>
      <c r="D116" s="173"/>
      <c r="E116" s="74"/>
      <c r="F116" s="123"/>
      <c r="G116" s="146" t="s">
        <v>144</v>
      </c>
      <c r="H116" s="147">
        <v>15000</v>
      </c>
    </row>
    <row r="117" spans="1:10" x14ac:dyDescent="0.25">
      <c r="C117" s="173"/>
      <c r="D117" s="173"/>
      <c r="E117" s="74"/>
      <c r="F117" s="123"/>
      <c r="G117" s="174" t="s">
        <v>7</v>
      </c>
      <c r="H117" s="175">
        <f>SUM(H113:H116)</f>
        <v>136000</v>
      </c>
    </row>
    <row r="118" spans="1:10" x14ac:dyDescent="0.25">
      <c r="C118" s="121"/>
      <c r="D118" s="121"/>
    </row>
    <row r="119" spans="1:10" ht="16.5" x14ac:dyDescent="0.3">
      <c r="A119" s="152"/>
      <c r="B119" s="153" t="s">
        <v>17</v>
      </c>
      <c r="C119" s="272" t="s">
        <v>58</v>
      </c>
      <c r="D119" s="272"/>
      <c r="E119" s="272"/>
      <c r="F119" s="272"/>
      <c r="G119" s="272"/>
      <c r="H119" s="272"/>
    </row>
    <row r="120" spans="1:10" ht="16.5" x14ac:dyDescent="0.3">
      <c r="A120" s="2"/>
      <c r="B120" s="15"/>
      <c r="C120" s="248" t="s">
        <v>68</v>
      </c>
      <c r="D120" s="249"/>
      <c r="E120" s="64" t="s">
        <v>51</v>
      </c>
      <c r="F120" s="20">
        <v>48500</v>
      </c>
      <c r="G120" s="43" t="s">
        <v>100</v>
      </c>
      <c r="H120" s="20">
        <v>50000</v>
      </c>
    </row>
    <row r="121" spans="1:10" ht="16.5" x14ac:dyDescent="0.3">
      <c r="A121" s="2"/>
      <c r="B121" s="15"/>
      <c r="C121" s="22"/>
      <c r="D121" s="22"/>
      <c r="E121" s="64" t="s">
        <v>31</v>
      </c>
      <c r="F121" s="20">
        <v>1500</v>
      </c>
      <c r="G121" s="43"/>
      <c r="H121" s="20"/>
    </row>
    <row r="122" spans="1:10" ht="16.5" x14ac:dyDescent="0.3">
      <c r="A122" s="2"/>
      <c r="B122" s="15"/>
      <c r="C122" s="22"/>
      <c r="D122" s="22"/>
      <c r="E122" s="44" t="s">
        <v>7</v>
      </c>
      <c r="F122" s="25">
        <f>SUM(F120:F121)</f>
        <v>50000</v>
      </c>
      <c r="G122" s="44"/>
      <c r="H122" s="25">
        <f>H120</f>
        <v>50000</v>
      </c>
    </row>
    <row r="123" spans="1:10" ht="16.5" x14ac:dyDescent="0.3">
      <c r="A123" s="2"/>
      <c r="B123" s="15"/>
      <c r="C123" s="22"/>
      <c r="D123" s="22"/>
      <c r="E123" s="74"/>
      <c r="F123" s="50"/>
      <c r="G123" s="74"/>
      <c r="H123" s="50"/>
    </row>
    <row r="124" spans="1:10" ht="16.5" x14ac:dyDescent="0.3">
      <c r="A124" s="2"/>
      <c r="B124" s="15"/>
      <c r="C124" s="22"/>
      <c r="D124" s="22"/>
      <c r="E124" s="74"/>
      <c r="F124" s="50"/>
      <c r="G124" s="74"/>
      <c r="H124" s="50"/>
    </row>
    <row r="125" spans="1:10" ht="16.5" x14ac:dyDescent="0.3">
      <c r="A125" s="2"/>
      <c r="B125" s="15"/>
      <c r="C125" s="22"/>
      <c r="D125" s="22"/>
      <c r="E125" s="74"/>
      <c r="F125" s="50"/>
      <c r="G125" s="74"/>
      <c r="H125" s="50"/>
    </row>
    <row r="126" spans="1:10" ht="16.5" x14ac:dyDescent="0.3">
      <c r="A126" s="152"/>
      <c r="B126" s="153" t="s">
        <v>18</v>
      </c>
      <c r="C126" s="272" t="s">
        <v>95</v>
      </c>
      <c r="D126" s="272"/>
      <c r="E126" s="272"/>
      <c r="F126" s="272"/>
      <c r="G126" s="272"/>
      <c r="H126" s="272"/>
    </row>
    <row r="127" spans="1:10" ht="16.5" x14ac:dyDescent="0.3">
      <c r="A127" s="40"/>
      <c r="B127" s="66"/>
      <c r="C127" s="257" t="s">
        <v>94</v>
      </c>
      <c r="D127" s="270"/>
      <c r="E127" s="67" t="s">
        <v>51</v>
      </c>
      <c r="F127" s="68">
        <f>950000-530000</f>
        <v>420000</v>
      </c>
      <c r="G127" s="69" t="s">
        <v>100</v>
      </c>
      <c r="H127" s="68">
        <v>300000</v>
      </c>
    </row>
    <row r="128" spans="1:10" ht="27" x14ac:dyDescent="0.3">
      <c r="A128" s="40"/>
      <c r="B128" s="66"/>
      <c r="C128" s="70"/>
      <c r="D128" s="70"/>
      <c r="E128" s="67" t="s">
        <v>39</v>
      </c>
      <c r="F128" s="68">
        <v>40000</v>
      </c>
      <c r="G128" s="69" t="s">
        <v>27</v>
      </c>
      <c r="H128" s="68">
        <v>200000</v>
      </c>
    </row>
    <row r="129" spans="1:8" ht="16.5" x14ac:dyDescent="0.3">
      <c r="A129" s="40"/>
      <c r="B129" s="66"/>
      <c r="C129" s="70"/>
      <c r="D129" s="70"/>
      <c r="E129" s="71" t="s">
        <v>6</v>
      </c>
      <c r="F129" s="68">
        <v>40000</v>
      </c>
      <c r="G129" s="72"/>
      <c r="H129" s="73"/>
    </row>
    <row r="130" spans="1:8" ht="16.5" x14ac:dyDescent="0.3">
      <c r="A130" s="40"/>
      <c r="B130" s="66"/>
      <c r="C130" s="70"/>
      <c r="D130" s="70"/>
      <c r="E130" s="72" t="s">
        <v>7</v>
      </c>
      <c r="F130" s="73">
        <f>F127+F128+F129</f>
        <v>500000</v>
      </c>
      <c r="G130" s="72"/>
      <c r="H130" s="96">
        <f>SUM(H127:H129)</f>
        <v>500000</v>
      </c>
    </row>
    <row r="131" spans="1:8" ht="16.5" x14ac:dyDescent="0.3">
      <c r="A131" s="40"/>
      <c r="B131" s="33"/>
      <c r="C131" s="28"/>
      <c r="D131" s="28"/>
      <c r="E131" s="74"/>
      <c r="F131" s="50"/>
      <c r="G131" s="74"/>
      <c r="H131" s="50"/>
    </row>
    <row r="132" spans="1:8" ht="16.5" x14ac:dyDescent="0.3">
      <c r="A132" s="152"/>
      <c r="B132" s="154" t="s">
        <v>19</v>
      </c>
      <c r="C132" s="271" t="s">
        <v>88</v>
      </c>
      <c r="D132" s="271"/>
      <c r="E132" s="271"/>
      <c r="F132" s="271"/>
      <c r="G132" s="271"/>
      <c r="H132" s="271"/>
    </row>
    <row r="133" spans="1:8" ht="16.5" x14ac:dyDescent="0.3">
      <c r="A133" s="2"/>
      <c r="B133" s="26"/>
      <c r="C133" s="250" t="s">
        <v>87</v>
      </c>
      <c r="D133" s="266"/>
      <c r="E133" s="20" t="s">
        <v>5</v>
      </c>
      <c r="F133" s="20">
        <f>129500-100000</f>
        <v>29500</v>
      </c>
      <c r="G133" s="43" t="s">
        <v>27</v>
      </c>
      <c r="H133" s="20">
        <v>34000</v>
      </c>
    </row>
    <row r="134" spans="1:8" ht="16.5" x14ac:dyDescent="0.3">
      <c r="A134" s="2"/>
      <c r="B134" s="26"/>
      <c r="C134" s="2"/>
      <c r="D134" s="2"/>
      <c r="E134" s="20" t="s">
        <v>6</v>
      </c>
      <c r="F134" s="20">
        <v>4500</v>
      </c>
      <c r="G134" s="43"/>
      <c r="H134" s="20"/>
    </row>
    <row r="135" spans="1:8" ht="16.5" x14ac:dyDescent="0.3">
      <c r="A135" s="2"/>
      <c r="B135" s="26"/>
      <c r="C135" s="2"/>
      <c r="D135" s="22"/>
      <c r="E135" s="44" t="s">
        <v>7</v>
      </c>
      <c r="F135" s="25">
        <f>SUM(F133:F134)</f>
        <v>34000</v>
      </c>
      <c r="G135" s="41"/>
      <c r="H135" s="25">
        <f>SUM(H133:H134)</f>
        <v>34000</v>
      </c>
    </row>
    <row r="136" spans="1:8" ht="16.5" x14ac:dyDescent="0.3">
      <c r="A136" s="2"/>
      <c r="B136" s="26"/>
      <c r="C136" s="2"/>
      <c r="D136" s="2"/>
      <c r="E136" s="46"/>
      <c r="F136" s="75"/>
      <c r="G136" s="46"/>
      <c r="H136" s="75"/>
    </row>
    <row r="137" spans="1:8" ht="16.5" x14ac:dyDescent="0.3">
      <c r="A137" s="152"/>
      <c r="B137" s="154" t="s">
        <v>40</v>
      </c>
      <c r="C137" s="271" t="s">
        <v>89</v>
      </c>
      <c r="D137" s="271"/>
      <c r="E137" s="271"/>
      <c r="F137" s="271"/>
      <c r="G137" s="271"/>
      <c r="H137" s="271"/>
    </row>
    <row r="138" spans="1:8" ht="16.5" x14ac:dyDescent="0.3">
      <c r="A138" s="2"/>
      <c r="B138" s="26"/>
      <c r="C138" s="250" t="s">
        <v>90</v>
      </c>
      <c r="D138" s="266"/>
      <c r="E138" s="20" t="s">
        <v>5</v>
      </c>
      <c r="F138" s="20">
        <v>29000</v>
      </c>
      <c r="G138" s="43" t="s">
        <v>27</v>
      </c>
      <c r="H138" s="20">
        <v>30000</v>
      </c>
    </row>
    <row r="139" spans="1:8" ht="16.5" x14ac:dyDescent="0.3">
      <c r="A139" s="2"/>
      <c r="B139" s="26"/>
      <c r="C139" s="2"/>
      <c r="D139" s="2"/>
      <c r="E139" s="20" t="s">
        <v>6</v>
      </c>
      <c r="F139" s="20">
        <v>1000</v>
      </c>
      <c r="G139" s="43"/>
      <c r="H139" s="20"/>
    </row>
    <row r="140" spans="1:8" ht="16.5" x14ac:dyDescent="0.3">
      <c r="A140" s="2"/>
      <c r="B140" s="26"/>
      <c r="C140" s="2"/>
      <c r="D140" s="22"/>
      <c r="E140" s="44" t="s">
        <v>7</v>
      </c>
      <c r="F140" s="25">
        <f>SUM(F138:F139)</f>
        <v>30000</v>
      </c>
      <c r="G140" s="41"/>
      <c r="H140" s="25">
        <f>SUM(H138:H139)</f>
        <v>30000</v>
      </c>
    </row>
    <row r="141" spans="1:8" ht="16.5" x14ac:dyDescent="0.3">
      <c r="A141" s="2"/>
      <c r="B141" s="26"/>
      <c r="C141" s="2"/>
      <c r="D141" s="22"/>
      <c r="E141" s="51"/>
      <c r="F141" s="31"/>
      <c r="G141" s="28"/>
      <c r="H141" s="31"/>
    </row>
    <row r="142" spans="1:8" ht="16.5" x14ac:dyDescent="0.3">
      <c r="A142" s="152"/>
      <c r="B142" s="153" t="s">
        <v>41</v>
      </c>
      <c r="C142" s="272" t="s">
        <v>91</v>
      </c>
      <c r="D142" s="272"/>
      <c r="E142" s="272"/>
      <c r="F142" s="272"/>
      <c r="G142" s="272"/>
      <c r="H142" s="272"/>
    </row>
    <row r="143" spans="1:8" ht="16.5" x14ac:dyDescent="0.3">
      <c r="A143" s="2"/>
      <c r="B143" s="26"/>
      <c r="C143" s="250" t="s">
        <v>116</v>
      </c>
      <c r="D143" s="266"/>
      <c r="E143" s="41" t="s">
        <v>42</v>
      </c>
      <c r="F143" s="20">
        <v>10000</v>
      </c>
      <c r="G143" s="43" t="s">
        <v>27</v>
      </c>
      <c r="H143" s="20">
        <v>14000</v>
      </c>
    </row>
    <row r="144" spans="1:8" ht="16.5" x14ac:dyDescent="0.3">
      <c r="A144" s="2"/>
      <c r="B144" s="26"/>
      <c r="C144" s="2"/>
      <c r="D144" s="22"/>
      <c r="E144" s="41" t="s">
        <v>6</v>
      </c>
      <c r="F144" s="20">
        <v>4000</v>
      </c>
      <c r="G144" s="43"/>
      <c r="H144" s="25"/>
    </row>
    <row r="145" spans="1:8" ht="16.5" x14ac:dyDescent="0.3">
      <c r="A145" s="2"/>
      <c r="B145" s="26"/>
      <c r="C145" s="2"/>
      <c r="D145" s="22"/>
      <c r="E145" s="44" t="s">
        <v>7</v>
      </c>
      <c r="F145" s="25">
        <f>F143+F144</f>
        <v>14000</v>
      </c>
      <c r="G145" s="41"/>
      <c r="H145" s="25">
        <f>H143</f>
        <v>14000</v>
      </c>
    </row>
    <row r="146" spans="1:8" ht="16.5" x14ac:dyDescent="0.3">
      <c r="A146" s="2"/>
      <c r="B146" s="26"/>
      <c r="C146" s="2"/>
      <c r="D146" s="22"/>
      <c r="E146" s="51"/>
      <c r="F146" s="31"/>
      <c r="G146" s="28"/>
      <c r="H146" s="31"/>
    </row>
    <row r="147" spans="1:8" ht="16.5" x14ac:dyDescent="0.3">
      <c r="A147" s="152"/>
      <c r="B147" s="153" t="s">
        <v>43</v>
      </c>
      <c r="C147" s="272" t="s">
        <v>92</v>
      </c>
      <c r="D147" s="272"/>
      <c r="E147" s="272"/>
      <c r="F147" s="272"/>
      <c r="G147" s="272"/>
      <c r="H147" s="272"/>
    </row>
    <row r="148" spans="1:8" ht="16.5" x14ac:dyDescent="0.3">
      <c r="A148" s="2"/>
      <c r="B148" s="33"/>
      <c r="C148" s="248" t="s">
        <v>101</v>
      </c>
      <c r="D148" s="249"/>
      <c r="E148" s="64" t="s">
        <v>4</v>
      </c>
      <c r="F148" s="20">
        <v>6000</v>
      </c>
      <c r="G148" s="43" t="s">
        <v>27</v>
      </c>
      <c r="H148" s="20">
        <v>10000</v>
      </c>
    </row>
    <row r="149" spans="1:8" ht="16.5" x14ac:dyDescent="0.3">
      <c r="A149" s="2"/>
      <c r="B149" s="33"/>
      <c r="C149" s="16"/>
      <c r="D149" s="16"/>
      <c r="E149" s="64" t="s">
        <v>5</v>
      </c>
      <c r="F149" s="20">
        <v>18000</v>
      </c>
      <c r="G149" s="43" t="s">
        <v>100</v>
      </c>
      <c r="H149" s="20">
        <v>18000</v>
      </c>
    </row>
    <row r="150" spans="1:8" ht="16.5" x14ac:dyDescent="0.3">
      <c r="A150" s="2"/>
      <c r="B150" s="33"/>
      <c r="C150" s="28"/>
      <c r="D150" s="28"/>
      <c r="E150" s="64" t="s">
        <v>6</v>
      </c>
      <c r="F150" s="20">
        <v>4000</v>
      </c>
      <c r="G150" s="43"/>
      <c r="H150" s="20"/>
    </row>
    <row r="151" spans="1:8" ht="16.5" x14ac:dyDescent="0.3">
      <c r="A151" s="2"/>
      <c r="B151" s="33"/>
      <c r="C151" s="28"/>
      <c r="D151" s="28"/>
      <c r="E151" s="76" t="s">
        <v>7</v>
      </c>
      <c r="F151" s="25">
        <f>F148+F149+F150</f>
        <v>28000</v>
      </c>
      <c r="G151" s="44"/>
      <c r="H151" s="25">
        <f>SUM(H148:H150)</f>
        <v>28000</v>
      </c>
    </row>
    <row r="152" spans="1:8" ht="16.5" x14ac:dyDescent="0.3">
      <c r="A152" s="2"/>
      <c r="B152" s="33"/>
      <c r="C152" s="28"/>
      <c r="D152" s="28"/>
      <c r="E152" s="137"/>
      <c r="F152" s="50"/>
      <c r="G152" s="74"/>
      <c r="H152" s="136"/>
    </row>
    <row r="153" spans="1:8" ht="16.5" x14ac:dyDescent="0.3">
      <c r="A153" s="152"/>
      <c r="B153" s="154" t="s">
        <v>80</v>
      </c>
      <c r="C153" s="264" t="s">
        <v>93</v>
      </c>
      <c r="D153" s="264"/>
      <c r="E153" s="264"/>
      <c r="F153" s="264"/>
      <c r="G153" s="264"/>
      <c r="H153" s="265"/>
    </row>
    <row r="154" spans="1:8" ht="16.5" x14ac:dyDescent="0.3">
      <c r="A154" s="2"/>
      <c r="B154" s="26"/>
      <c r="C154" s="250" t="s">
        <v>66</v>
      </c>
      <c r="D154" s="266"/>
      <c r="E154" s="41" t="s">
        <v>42</v>
      </c>
      <c r="F154" s="20">
        <f>135500-20000</f>
        <v>115500</v>
      </c>
      <c r="G154" s="43" t="s">
        <v>27</v>
      </c>
      <c r="H154" s="20">
        <v>5000</v>
      </c>
    </row>
    <row r="155" spans="1:8" ht="16.5" x14ac:dyDescent="0.3">
      <c r="A155" s="2"/>
      <c r="B155" s="26"/>
      <c r="C155" s="2"/>
      <c r="D155" s="22"/>
      <c r="E155" s="41" t="s">
        <v>6</v>
      </c>
      <c r="F155" s="20">
        <v>4500</v>
      </c>
      <c r="G155" s="43" t="s">
        <v>100</v>
      </c>
      <c r="H155" s="20">
        <v>115000</v>
      </c>
    </row>
    <row r="156" spans="1:8" ht="16.5" x14ac:dyDescent="0.3">
      <c r="A156" s="2"/>
      <c r="B156" s="26"/>
      <c r="C156" s="2"/>
      <c r="D156" s="22"/>
      <c r="E156" s="44" t="s">
        <v>7</v>
      </c>
      <c r="F156" s="25">
        <f>F154+F155</f>
        <v>120000</v>
      </c>
      <c r="G156" s="41"/>
      <c r="H156" s="25">
        <f>SUM(H154:H155)</f>
        <v>120000</v>
      </c>
    </row>
    <row r="157" spans="1:8" ht="16.5" x14ac:dyDescent="0.3">
      <c r="A157" s="2"/>
      <c r="B157" s="26"/>
      <c r="C157" s="2"/>
      <c r="D157" s="22"/>
      <c r="E157" s="74"/>
      <c r="F157" s="50"/>
      <c r="G157" s="135"/>
      <c r="H157" s="136"/>
    </row>
    <row r="158" spans="1:8" ht="16.5" x14ac:dyDescent="0.3">
      <c r="A158" s="155"/>
      <c r="B158" s="153" t="s">
        <v>81</v>
      </c>
      <c r="C158" s="267" t="s">
        <v>127</v>
      </c>
      <c r="D158" s="268"/>
      <c r="E158" s="268"/>
      <c r="F158" s="268"/>
      <c r="G158" s="268"/>
      <c r="H158" s="156"/>
    </row>
    <row r="159" spans="1:8" ht="16.5" x14ac:dyDescent="0.3">
      <c r="A159" s="2"/>
      <c r="B159" s="26"/>
      <c r="C159" s="109" t="s">
        <v>128</v>
      </c>
      <c r="D159" s="22"/>
      <c r="E159" s="41" t="s">
        <v>42</v>
      </c>
      <c r="F159" s="20">
        <v>485000</v>
      </c>
      <c r="G159" s="43"/>
      <c r="H159" s="20"/>
    </row>
    <row r="160" spans="1:8" x14ac:dyDescent="0.25">
      <c r="E160" s="41" t="s">
        <v>6</v>
      </c>
      <c r="F160" s="20">
        <v>15000</v>
      </c>
      <c r="G160" s="43" t="s">
        <v>100</v>
      </c>
      <c r="H160" s="20">
        <v>500000</v>
      </c>
    </row>
    <row r="161" spans="1:8" ht="16.5" x14ac:dyDescent="0.3">
      <c r="A161" s="2"/>
      <c r="B161" s="26"/>
      <c r="C161" s="109"/>
      <c r="D161" s="22"/>
      <c r="E161" s="44" t="s">
        <v>7</v>
      </c>
      <c r="F161" s="25">
        <f>F159+F160</f>
        <v>500000</v>
      </c>
      <c r="G161" s="41"/>
      <c r="H161" s="25">
        <f>H160</f>
        <v>500000</v>
      </c>
    </row>
    <row r="162" spans="1:8" ht="16.5" x14ac:dyDescent="0.3">
      <c r="A162" s="2"/>
      <c r="B162" s="26"/>
      <c r="C162" s="109"/>
      <c r="D162" s="22"/>
      <c r="E162" s="74"/>
      <c r="F162" s="50"/>
      <c r="G162" s="135"/>
      <c r="H162" s="50"/>
    </row>
    <row r="163" spans="1:8" ht="16.5" x14ac:dyDescent="0.3">
      <c r="A163" s="152"/>
      <c r="B163" s="154" t="s">
        <v>156</v>
      </c>
      <c r="C163" s="264" t="s">
        <v>157</v>
      </c>
      <c r="D163" s="264"/>
      <c r="E163" s="264"/>
      <c r="F163" s="264"/>
      <c r="G163" s="264"/>
      <c r="H163" s="265"/>
    </row>
    <row r="164" spans="1:8" ht="16.5" x14ac:dyDescent="0.3">
      <c r="A164" s="2"/>
      <c r="B164" s="26"/>
      <c r="C164" s="250" t="s">
        <v>158</v>
      </c>
      <c r="D164" s="266"/>
      <c r="E164" s="41" t="s">
        <v>54</v>
      </c>
      <c r="F164" s="20">
        <v>5000</v>
      </c>
      <c r="G164" s="43" t="s">
        <v>27</v>
      </c>
      <c r="H164" s="20">
        <v>5000</v>
      </c>
    </row>
    <row r="165" spans="1:8" ht="16.5" x14ac:dyDescent="0.3">
      <c r="A165" s="2"/>
      <c r="B165" s="26"/>
      <c r="C165" s="2"/>
      <c r="D165" s="22"/>
      <c r="E165" s="44" t="s">
        <v>7</v>
      </c>
      <c r="F165" s="25">
        <f>F164</f>
        <v>5000</v>
      </c>
      <c r="G165" s="41"/>
      <c r="H165" s="25">
        <f>SUM(H164:H164)</f>
        <v>5000</v>
      </c>
    </row>
    <row r="166" spans="1:8" ht="16.5" x14ac:dyDescent="0.3">
      <c r="A166" s="2"/>
      <c r="B166" s="15"/>
      <c r="C166" s="21"/>
      <c r="D166" s="22"/>
      <c r="E166" s="48"/>
      <c r="F166" s="49"/>
      <c r="G166" s="48"/>
      <c r="H166" s="50"/>
    </row>
    <row r="167" spans="1:8" ht="34.5" customHeight="1" x14ac:dyDescent="0.3">
      <c r="A167" s="115"/>
      <c r="B167" s="116" t="s">
        <v>23</v>
      </c>
      <c r="C167" s="246" t="s">
        <v>96</v>
      </c>
      <c r="D167" s="246"/>
      <c r="E167" s="246"/>
      <c r="F167" s="246"/>
      <c r="G167" s="246"/>
      <c r="H167" s="77">
        <f>H172+H178+H183</f>
        <v>285000</v>
      </c>
    </row>
    <row r="168" spans="1:8" ht="16.5" x14ac:dyDescent="0.3">
      <c r="A168" s="2"/>
      <c r="B168" s="65" t="s">
        <v>16</v>
      </c>
      <c r="C168" s="269" t="s">
        <v>97</v>
      </c>
      <c r="D168" s="269"/>
      <c r="E168" s="269"/>
      <c r="F168" s="269"/>
      <c r="G168" s="269"/>
      <c r="H168" s="269"/>
    </row>
    <row r="169" spans="1:8" ht="16.5" x14ac:dyDescent="0.3">
      <c r="A169" s="2"/>
      <c r="B169" s="65"/>
      <c r="C169" s="142"/>
      <c r="D169" s="142"/>
      <c r="E169" s="177" t="s">
        <v>54</v>
      </c>
      <c r="F169" s="78">
        <v>2000</v>
      </c>
      <c r="G169" s="178" t="s">
        <v>27</v>
      </c>
      <c r="H169" s="78">
        <v>15000</v>
      </c>
    </row>
    <row r="170" spans="1:8" ht="16.5" x14ac:dyDescent="0.3">
      <c r="A170" s="40"/>
      <c r="B170" s="65"/>
      <c r="C170" s="257" t="s">
        <v>102</v>
      </c>
      <c r="D170" s="270"/>
      <c r="E170" s="71" t="s">
        <v>5</v>
      </c>
      <c r="F170" s="78">
        <v>12600</v>
      </c>
      <c r="G170" s="79"/>
      <c r="H170" s="68"/>
    </row>
    <row r="171" spans="1:8" ht="16.5" x14ac:dyDescent="0.3">
      <c r="A171" s="40"/>
      <c r="B171" s="80"/>
      <c r="C171" s="81"/>
      <c r="D171" s="82"/>
      <c r="E171" s="71" t="s">
        <v>6</v>
      </c>
      <c r="F171" s="78">
        <v>400</v>
      </c>
      <c r="G171" s="72"/>
      <c r="H171" s="73"/>
    </row>
    <row r="172" spans="1:8" ht="16.5" x14ac:dyDescent="0.3">
      <c r="A172" s="40"/>
      <c r="B172" s="65"/>
      <c r="C172" s="83"/>
      <c r="D172" s="81"/>
      <c r="E172" s="86" t="s">
        <v>7</v>
      </c>
      <c r="F172" s="87">
        <f>SUM(F169:F171)</f>
        <v>15000</v>
      </c>
      <c r="G172" s="86"/>
      <c r="H172" s="73">
        <f>H169</f>
        <v>15000</v>
      </c>
    </row>
    <row r="173" spans="1:8" ht="16.5" x14ac:dyDescent="0.3">
      <c r="A173" s="40"/>
      <c r="B173" s="65"/>
      <c r="C173" s="83"/>
      <c r="D173" s="81"/>
      <c r="E173" s="125"/>
      <c r="F173" s="126"/>
      <c r="G173" s="125"/>
      <c r="H173" s="127"/>
    </row>
    <row r="174" spans="1:8" ht="16.5" x14ac:dyDescent="0.3">
      <c r="A174" s="40"/>
      <c r="B174" s="65" t="s">
        <v>17</v>
      </c>
      <c r="C174" s="262" t="s">
        <v>121</v>
      </c>
      <c r="D174" s="263"/>
      <c r="E174" s="263"/>
      <c r="F174" s="263"/>
      <c r="G174" s="263"/>
      <c r="H174" s="127"/>
    </row>
    <row r="175" spans="1:8" ht="16.5" x14ac:dyDescent="0.3">
      <c r="A175" s="40"/>
      <c r="B175" s="65"/>
      <c r="C175" s="129" t="s">
        <v>122</v>
      </c>
      <c r="D175" s="132"/>
      <c r="E175" s="144" t="s">
        <v>54</v>
      </c>
      <c r="F175" s="131">
        <v>4000</v>
      </c>
      <c r="G175" s="69" t="s">
        <v>27</v>
      </c>
      <c r="H175" s="85">
        <v>50000</v>
      </c>
    </row>
    <row r="176" spans="1:8" ht="16.5" x14ac:dyDescent="0.3">
      <c r="A176" s="40"/>
      <c r="B176" s="65"/>
      <c r="D176" s="81"/>
      <c r="E176" s="84" t="s">
        <v>5</v>
      </c>
      <c r="F176" s="85">
        <v>44500</v>
      </c>
      <c r="G176" s="69"/>
      <c r="H176" s="85"/>
    </row>
    <row r="177" spans="1:8" ht="16.5" x14ac:dyDescent="0.3">
      <c r="A177" s="40"/>
      <c r="B177" s="65"/>
      <c r="C177" s="83"/>
      <c r="D177" s="128"/>
      <c r="E177" s="67" t="s">
        <v>6</v>
      </c>
      <c r="F177" s="131">
        <v>1500</v>
      </c>
      <c r="G177" s="130"/>
      <c r="H177" s="130"/>
    </row>
    <row r="178" spans="1:8" ht="16.5" x14ac:dyDescent="0.3">
      <c r="A178" s="40"/>
      <c r="B178" s="65"/>
      <c r="C178" s="83"/>
      <c r="D178" s="81"/>
      <c r="E178" s="86" t="s">
        <v>7</v>
      </c>
      <c r="F178" s="87">
        <f>SUM(F175:F177)</f>
        <v>50000</v>
      </c>
      <c r="G178" s="86"/>
      <c r="H178" s="87">
        <f>H175</f>
        <v>50000</v>
      </c>
    </row>
    <row r="179" spans="1:8" ht="16.5" x14ac:dyDescent="0.3">
      <c r="A179" s="40"/>
      <c r="B179" s="65" t="s">
        <v>18</v>
      </c>
      <c r="C179" s="262" t="s">
        <v>136</v>
      </c>
      <c r="D179" s="263"/>
      <c r="E179" s="263"/>
      <c r="F179" s="263"/>
      <c r="G179" s="263"/>
      <c r="H179" s="126"/>
    </row>
    <row r="180" spans="1:8" ht="16.5" x14ac:dyDescent="0.3">
      <c r="A180" s="40"/>
      <c r="B180" s="65"/>
      <c r="C180" s="129" t="s">
        <v>137</v>
      </c>
      <c r="D180" s="81"/>
      <c r="E180" s="144"/>
      <c r="F180" s="131"/>
      <c r="G180" s="69"/>
      <c r="H180" s="85"/>
    </row>
    <row r="181" spans="1:8" ht="16.5" x14ac:dyDescent="0.3">
      <c r="A181" s="40"/>
      <c r="B181" s="65"/>
      <c r="C181" s="129"/>
      <c r="D181" s="81"/>
      <c r="E181" s="84" t="s">
        <v>5</v>
      </c>
      <c r="F181" s="85">
        <v>210000</v>
      </c>
      <c r="G181" s="69" t="s">
        <v>100</v>
      </c>
      <c r="H181" s="85">
        <v>220000</v>
      </c>
    </row>
    <row r="182" spans="1:8" ht="16.5" x14ac:dyDescent="0.3">
      <c r="A182" s="40"/>
      <c r="B182" s="65"/>
      <c r="C182" s="129"/>
      <c r="D182" s="81"/>
      <c r="E182" s="67" t="s">
        <v>6</v>
      </c>
      <c r="F182" s="131">
        <v>10000</v>
      </c>
      <c r="G182" s="130"/>
      <c r="H182" s="130"/>
    </row>
    <row r="183" spans="1:8" ht="16.5" x14ac:dyDescent="0.3">
      <c r="A183" s="40"/>
      <c r="B183" s="65"/>
      <c r="C183" s="129"/>
      <c r="D183" s="81"/>
      <c r="E183" s="86" t="s">
        <v>7</v>
      </c>
      <c r="F183" s="87">
        <f>F181+F182</f>
        <v>220000</v>
      </c>
      <c r="G183" s="86"/>
      <c r="H183" s="87">
        <f>H181</f>
        <v>220000</v>
      </c>
    </row>
    <row r="184" spans="1:8" ht="16.5" x14ac:dyDescent="0.3">
      <c r="A184" s="40"/>
      <c r="B184" s="80"/>
      <c r="C184" s="83"/>
      <c r="D184" s="83"/>
      <c r="E184" s="83"/>
      <c r="F184" s="83"/>
      <c r="G184" s="83"/>
      <c r="H184" s="81"/>
    </row>
    <row r="185" spans="1:8" ht="21" customHeight="1" x14ac:dyDescent="0.3">
      <c r="A185" s="115"/>
      <c r="B185" s="116" t="s">
        <v>24</v>
      </c>
      <c r="C185" s="246" t="s">
        <v>13</v>
      </c>
      <c r="D185" s="246"/>
      <c r="E185" s="246"/>
      <c r="F185" s="246"/>
      <c r="G185" s="246"/>
      <c r="H185" s="77">
        <f>H190+H194</f>
        <v>26000</v>
      </c>
    </row>
    <row r="186" spans="1:8" ht="16.5" x14ac:dyDescent="0.3">
      <c r="A186" s="2"/>
      <c r="B186" s="52"/>
      <c r="C186" s="53"/>
      <c r="D186" s="53"/>
      <c r="E186" s="53"/>
      <c r="F186" s="53"/>
      <c r="G186" s="53"/>
      <c r="H186" s="54"/>
    </row>
    <row r="187" spans="1:8" ht="16.5" x14ac:dyDescent="0.3">
      <c r="A187" s="2"/>
      <c r="B187" s="15" t="s">
        <v>16</v>
      </c>
      <c r="C187" s="247" t="s">
        <v>60</v>
      </c>
      <c r="D187" s="247"/>
      <c r="E187" s="247"/>
      <c r="F187" s="247"/>
      <c r="G187" s="247"/>
      <c r="H187" s="247"/>
    </row>
    <row r="188" spans="1:8" ht="16.5" x14ac:dyDescent="0.3">
      <c r="A188" s="2"/>
      <c r="B188" s="22"/>
      <c r="C188" s="248" t="s">
        <v>76</v>
      </c>
      <c r="D188" s="249"/>
      <c r="E188" s="56" t="s">
        <v>5</v>
      </c>
      <c r="F188" s="57">
        <v>24000</v>
      </c>
      <c r="G188" s="43" t="s">
        <v>27</v>
      </c>
      <c r="H188" s="42">
        <v>25000</v>
      </c>
    </row>
    <row r="189" spans="1:8" ht="16.5" x14ac:dyDescent="0.3">
      <c r="A189" s="2"/>
      <c r="B189" s="22"/>
      <c r="C189" s="22"/>
      <c r="D189" s="22"/>
      <c r="E189" s="56" t="s">
        <v>6</v>
      </c>
      <c r="F189" s="57">
        <v>1000</v>
      </c>
      <c r="G189" s="43"/>
      <c r="H189" s="42"/>
    </row>
    <row r="190" spans="1:8" ht="16.5" x14ac:dyDescent="0.3">
      <c r="A190" s="26"/>
      <c r="B190" s="22"/>
      <c r="C190" s="22"/>
      <c r="D190" s="22"/>
      <c r="E190" s="44" t="s">
        <v>7</v>
      </c>
      <c r="F190" s="58">
        <f>SUM(F188:F189)</f>
        <v>25000</v>
      </c>
      <c r="G190" s="59"/>
      <c r="H190" s="45">
        <f>SUM(H188:H189)</f>
        <v>25000</v>
      </c>
    </row>
    <row r="191" spans="1:8" ht="16.5" x14ac:dyDescent="0.3">
      <c r="A191" s="26"/>
      <c r="B191" s="22"/>
      <c r="C191" s="22"/>
      <c r="D191" s="22"/>
      <c r="E191" s="74"/>
      <c r="F191" s="150"/>
      <c r="G191" s="151"/>
      <c r="H191" s="123"/>
    </row>
    <row r="192" spans="1:8" ht="16.5" x14ac:dyDescent="0.3">
      <c r="A192" s="26"/>
      <c r="B192" s="22" t="s">
        <v>17</v>
      </c>
      <c r="C192" s="46" t="s">
        <v>138</v>
      </c>
      <c r="D192" s="46"/>
      <c r="E192" s="74"/>
      <c r="F192" s="150"/>
      <c r="G192" s="151"/>
      <c r="H192" s="123"/>
    </row>
    <row r="193" spans="1:8" ht="16.5" x14ac:dyDescent="0.3">
      <c r="A193" s="26"/>
      <c r="B193" s="22"/>
      <c r="C193" s="22" t="s">
        <v>135</v>
      </c>
      <c r="D193" s="22"/>
      <c r="E193" s="56" t="s">
        <v>5</v>
      </c>
      <c r="F193" s="57">
        <v>1000</v>
      </c>
      <c r="G193" s="43" t="s">
        <v>100</v>
      </c>
      <c r="H193" s="42">
        <v>1000</v>
      </c>
    </row>
    <row r="194" spans="1:8" ht="16.5" x14ac:dyDescent="0.3">
      <c r="A194" s="26"/>
      <c r="B194" s="22"/>
      <c r="C194" s="22"/>
      <c r="D194" s="22"/>
      <c r="E194" s="157" t="s">
        <v>7</v>
      </c>
      <c r="F194" s="58">
        <v>1000</v>
      </c>
      <c r="G194" s="59"/>
      <c r="H194" s="45">
        <v>1000</v>
      </c>
    </row>
    <row r="195" spans="1:8" ht="16.5" x14ac:dyDescent="0.3">
      <c r="A195" s="26"/>
      <c r="B195" s="22"/>
      <c r="C195" s="22"/>
      <c r="D195" s="22"/>
      <c r="E195" s="74"/>
      <c r="F195" s="150"/>
      <c r="G195" s="151"/>
      <c r="H195" s="123"/>
    </row>
    <row r="196" spans="1:8" ht="16.5" x14ac:dyDescent="0.3">
      <c r="A196" s="2"/>
      <c r="B196" s="28"/>
      <c r="C196" s="28"/>
      <c r="D196" s="28"/>
      <c r="E196" s="51"/>
      <c r="F196" s="90"/>
      <c r="G196" s="91"/>
      <c r="H196" s="92"/>
    </row>
    <row r="197" spans="1:8" ht="21.75" customHeight="1" x14ac:dyDescent="0.3">
      <c r="A197" s="115"/>
      <c r="B197" s="116" t="s">
        <v>45</v>
      </c>
      <c r="C197" s="246" t="s">
        <v>25</v>
      </c>
      <c r="D197" s="246"/>
      <c r="E197" s="246"/>
      <c r="F197" s="246"/>
      <c r="G197" s="246"/>
      <c r="H197" s="77">
        <f>H201</f>
        <v>25000</v>
      </c>
    </row>
    <row r="198" spans="1:8" ht="16.5" x14ac:dyDescent="0.3">
      <c r="A198" s="2"/>
      <c r="B198" s="28"/>
      <c r="C198" s="28"/>
      <c r="D198" s="28"/>
      <c r="E198" s="51"/>
      <c r="F198" s="90"/>
      <c r="G198" s="91"/>
      <c r="H198" s="92"/>
    </row>
    <row r="199" spans="1:8" ht="16.5" x14ac:dyDescent="0.3">
      <c r="A199" s="2"/>
      <c r="B199" s="81" t="s">
        <v>16</v>
      </c>
      <c r="C199" s="257" t="s">
        <v>61</v>
      </c>
      <c r="D199" s="257"/>
      <c r="E199" s="257"/>
      <c r="F199" s="257"/>
      <c r="G199" s="257"/>
      <c r="H199" s="257"/>
    </row>
    <row r="200" spans="1:8" ht="16.5" x14ac:dyDescent="0.3">
      <c r="A200" s="40"/>
      <c r="B200" s="81"/>
      <c r="C200" s="258" t="s">
        <v>82</v>
      </c>
      <c r="D200" s="259"/>
      <c r="E200" s="71" t="s">
        <v>4</v>
      </c>
      <c r="F200" s="93">
        <v>25000</v>
      </c>
      <c r="G200" s="79" t="s">
        <v>100</v>
      </c>
      <c r="H200" s="78">
        <v>25000</v>
      </c>
    </row>
    <row r="201" spans="1:8" ht="16.5" x14ac:dyDescent="0.3">
      <c r="A201" s="40"/>
      <c r="B201" s="81"/>
      <c r="C201" s="81"/>
      <c r="D201" s="81"/>
      <c r="E201" s="72" t="s">
        <v>7</v>
      </c>
      <c r="F201" s="94">
        <f>F200</f>
        <v>25000</v>
      </c>
      <c r="G201" s="95"/>
      <c r="H201" s="96">
        <v>25000</v>
      </c>
    </row>
    <row r="202" spans="1:8" ht="16.5" x14ac:dyDescent="0.3">
      <c r="A202" s="40"/>
      <c r="B202" s="81"/>
      <c r="C202" s="81"/>
      <c r="D202" s="81"/>
      <c r="E202" s="161"/>
      <c r="F202" s="162"/>
      <c r="G202" s="163"/>
      <c r="H202" s="164"/>
    </row>
    <row r="203" spans="1:8" ht="16.5" x14ac:dyDescent="0.3">
      <c r="A203" s="40"/>
      <c r="B203" s="81"/>
      <c r="C203" s="81"/>
      <c r="D203" s="81"/>
      <c r="E203" s="161"/>
      <c r="F203" s="162"/>
      <c r="G203" s="163"/>
      <c r="H203" s="164"/>
    </row>
    <row r="204" spans="1:8" ht="16.5" x14ac:dyDescent="0.3">
      <c r="A204" s="40"/>
      <c r="B204" s="28"/>
      <c r="C204" s="28"/>
      <c r="D204" s="28"/>
      <c r="E204" s="51"/>
      <c r="F204" s="90"/>
      <c r="G204" s="91"/>
      <c r="H204" s="92"/>
    </row>
    <row r="205" spans="1:8" ht="16.5" x14ac:dyDescent="0.3">
      <c r="A205" s="115"/>
      <c r="B205" s="97" t="s">
        <v>47</v>
      </c>
      <c r="C205" s="260" t="s">
        <v>46</v>
      </c>
      <c r="D205" s="260"/>
      <c r="E205" s="260"/>
      <c r="F205" s="260"/>
      <c r="G205" s="260"/>
      <c r="H205" s="98">
        <f>H211+H216+H222+H227</f>
        <v>71500</v>
      </c>
    </row>
    <row r="206" spans="1:8" ht="16.5" x14ac:dyDescent="0.3">
      <c r="A206" s="2"/>
      <c r="B206" s="28"/>
      <c r="C206" s="28"/>
      <c r="D206" s="28"/>
      <c r="E206" s="51"/>
      <c r="F206" s="90"/>
      <c r="G206" s="91"/>
      <c r="H206" s="31"/>
    </row>
    <row r="207" spans="1:8" ht="16.5" x14ac:dyDescent="0.3">
      <c r="A207" s="2"/>
      <c r="B207" s="22" t="s">
        <v>16</v>
      </c>
      <c r="C207" s="253" t="s">
        <v>62</v>
      </c>
      <c r="D207" s="253"/>
      <c r="E207" s="253"/>
      <c r="F207" s="253"/>
      <c r="G207" s="253"/>
      <c r="H207" s="253"/>
    </row>
    <row r="208" spans="1:8" ht="27" x14ac:dyDescent="0.3">
      <c r="A208" s="2"/>
      <c r="B208" s="22"/>
      <c r="C208" s="248" t="s">
        <v>72</v>
      </c>
      <c r="D208" s="249"/>
      <c r="E208" s="99" t="s">
        <v>39</v>
      </c>
      <c r="F208" s="42">
        <v>2000</v>
      </c>
      <c r="G208" s="43" t="s">
        <v>27</v>
      </c>
      <c r="H208" s="42">
        <v>25000</v>
      </c>
    </row>
    <row r="209" spans="1:8" ht="16.5" x14ac:dyDescent="0.3">
      <c r="A209" s="2"/>
      <c r="B209" s="22"/>
      <c r="C209" s="100"/>
      <c r="D209" s="100"/>
      <c r="E209" s="101" t="s">
        <v>42</v>
      </c>
      <c r="F209" s="42">
        <v>22000</v>
      </c>
      <c r="G209" s="101"/>
      <c r="H209" s="43"/>
    </row>
    <row r="210" spans="1:8" ht="16.5" x14ac:dyDescent="0.3">
      <c r="A210" s="2"/>
      <c r="B210" s="22"/>
      <c r="C210" s="100"/>
      <c r="D210" s="100"/>
      <c r="E210" s="101" t="s">
        <v>6</v>
      </c>
      <c r="F210" s="42">
        <v>1000</v>
      </c>
      <c r="G210" s="101"/>
      <c r="H210" s="42"/>
    </row>
    <row r="211" spans="1:8" ht="16.5" x14ac:dyDescent="0.3">
      <c r="A211" s="2"/>
      <c r="B211" s="22"/>
      <c r="C211" s="100"/>
      <c r="D211" s="100"/>
      <c r="E211" s="76" t="s">
        <v>7</v>
      </c>
      <c r="F211" s="45">
        <f>F208+F209+F210</f>
        <v>25000</v>
      </c>
      <c r="G211" s="76"/>
      <c r="H211" s="45">
        <f>H208</f>
        <v>25000</v>
      </c>
    </row>
    <row r="212" spans="1:8" ht="16.5" x14ac:dyDescent="0.3">
      <c r="A212" s="2"/>
      <c r="B212" s="22"/>
      <c r="C212" s="100"/>
      <c r="D212" s="100"/>
      <c r="E212" s="137"/>
      <c r="F212" s="123"/>
      <c r="G212" s="137"/>
      <c r="H212" s="123"/>
    </row>
    <row r="213" spans="1:8" ht="16.5" x14ac:dyDescent="0.3">
      <c r="A213" s="2"/>
      <c r="B213" s="22" t="s">
        <v>17</v>
      </c>
      <c r="C213" s="248" t="s">
        <v>119</v>
      </c>
      <c r="D213" s="261"/>
      <c r="E213" s="261"/>
      <c r="F213" s="261"/>
      <c r="G213" s="48"/>
      <c r="H213" s="124"/>
    </row>
    <row r="214" spans="1:8" ht="16.5" x14ac:dyDescent="0.3">
      <c r="A214" s="2"/>
      <c r="B214" s="22"/>
      <c r="C214" s="248" t="s">
        <v>120</v>
      </c>
      <c r="D214" s="248"/>
      <c r="E214" s="145" t="s">
        <v>54</v>
      </c>
      <c r="F214" s="158">
        <v>2000</v>
      </c>
      <c r="G214" s="19" t="s">
        <v>27</v>
      </c>
      <c r="H214" s="107">
        <v>5000</v>
      </c>
    </row>
    <row r="215" spans="1:8" ht="16.5" x14ac:dyDescent="0.3">
      <c r="A215" s="2"/>
      <c r="B215" s="22"/>
      <c r="E215" s="17" t="s">
        <v>141</v>
      </c>
      <c r="F215" s="18">
        <v>18000</v>
      </c>
      <c r="G215" s="19" t="s">
        <v>100</v>
      </c>
      <c r="H215" s="107">
        <v>15000</v>
      </c>
    </row>
    <row r="216" spans="1:8" ht="16.5" x14ac:dyDescent="0.3">
      <c r="A216" s="2"/>
      <c r="B216" s="22"/>
      <c r="C216" s="103"/>
      <c r="D216" s="22"/>
      <c r="E216" s="23" t="s">
        <v>7</v>
      </c>
      <c r="F216" s="87">
        <v>20000</v>
      </c>
      <c r="G216" s="86"/>
      <c r="H216" s="159">
        <v>20000</v>
      </c>
    </row>
    <row r="217" spans="1:8" ht="16.5" x14ac:dyDescent="0.3">
      <c r="A217" s="26"/>
      <c r="B217" s="2"/>
      <c r="C217" s="105"/>
      <c r="D217" s="53"/>
      <c r="E217" s="53"/>
      <c r="F217" s="102"/>
      <c r="G217" s="53"/>
      <c r="H217" s="106"/>
    </row>
    <row r="218" spans="1:8" ht="16.5" x14ac:dyDescent="0.3">
      <c r="A218" s="2"/>
      <c r="B218" s="15" t="s">
        <v>18</v>
      </c>
      <c r="C218" s="247" t="s">
        <v>117</v>
      </c>
      <c r="D218" s="247"/>
      <c r="E218" s="247"/>
      <c r="F218" s="247"/>
      <c r="G218" s="247"/>
      <c r="H218" s="247"/>
    </row>
    <row r="219" spans="1:8" ht="16.5" x14ac:dyDescent="0.3">
      <c r="A219" s="2"/>
      <c r="B219" s="15"/>
      <c r="C219" s="253" t="s">
        <v>118</v>
      </c>
      <c r="D219" s="254"/>
      <c r="E219" s="146" t="s">
        <v>54</v>
      </c>
      <c r="F219" s="147">
        <v>2000</v>
      </c>
      <c r="G219" s="19" t="s">
        <v>27</v>
      </c>
      <c r="H219" s="107">
        <v>16500</v>
      </c>
    </row>
    <row r="220" spans="1:8" ht="16.5" x14ac:dyDescent="0.3">
      <c r="A220" s="2"/>
      <c r="B220" s="22"/>
      <c r="E220" s="17" t="s">
        <v>5</v>
      </c>
      <c r="F220" s="18">
        <v>14000</v>
      </c>
      <c r="G220" s="19"/>
      <c r="H220" s="107"/>
    </row>
    <row r="221" spans="1:8" ht="16.5" x14ac:dyDescent="0.3">
      <c r="A221" s="2"/>
      <c r="B221" s="22"/>
      <c r="C221" s="103"/>
      <c r="D221" s="108"/>
      <c r="E221" s="17" t="s">
        <v>6</v>
      </c>
      <c r="F221" s="18">
        <v>500</v>
      </c>
      <c r="G221" s="19"/>
      <c r="H221" s="107"/>
    </row>
    <row r="222" spans="1:8" ht="16.5" x14ac:dyDescent="0.3">
      <c r="A222" s="2"/>
      <c r="B222" s="22"/>
      <c r="C222" s="103"/>
      <c r="D222" s="22"/>
      <c r="E222" s="23" t="s">
        <v>7</v>
      </c>
      <c r="F222" s="24">
        <v>16500</v>
      </c>
      <c r="G222" s="23"/>
      <c r="H222" s="104">
        <v>16500</v>
      </c>
    </row>
    <row r="223" spans="1:8" ht="16.5" x14ac:dyDescent="0.3">
      <c r="A223" s="2"/>
      <c r="B223" s="2"/>
      <c r="C223" s="105"/>
      <c r="D223" s="53"/>
      <c r="E223" s="53"/>
      <c r="F223" s="102"/>
      <c r="G223" s="53"/>
      <c r="H223" s="106"/>
    </row>
    <row r="224" spans="1:8" ht="16.5" x14ac:dyDescent="0.3">
      <c r="A224" s="2"/>
      <c r="B224" s="15" t="s">
        <v>19</v>
      </c>
      <c r="C224" s="247" t="s">
        <v>63</v>
      </c>
      <c r="D224" s="247"/>
      <c r="E224" s="247"/>
      <c r="F224" s="247"/>
      <c r="G224" s="247"/>
      <c r="H224" s="247"/>
    </row>
    <row r="225" spans="1:8" ht="16.5" x14ac:dyDescent="0.3">
      <c r="A225" s="2"/>
      <c r="B225" s="22"/>
      <c r="C225" s="253" t="s">
        <v>78</v>
      </c>
      <c r="D225" s="254"/>
      <c r="E225" s="17" t="s">
        <v>5</v>
      </c>
      <c r="F225" s="18">
        <v>9700</v>
      </c>
      <c r="G225" s="19" t="s">
        <v>35</v>
      </c>
      <c r="H225" s="107">
        <v>10000</v>
      </c>
    </row>
    <row r="226" spans="1:8" ht="16.5" x14ac:dyDescent="0.3">
      <c r="A226" s="2"/>
      <c r="B226" s="22"/>
      <c r="C226" s="103"/>
      <c r="D226" s="108"/>
      <c r="E226" s="17" t="s">
        <v>6</v>
      </c>
      <c r="F226" s="18">
        <v>300</v>
      </c>
      <c r="G226" s="19"/>
      <c r="H226" s="107"/>
    </row>
    <row r="227" spans="1:8" ht="16.5" x14ac:dyDescent="0.3">
      <c r="A227" s="2"/>
      <c r="B227" s="22"/>
      <c r="C227" s="103"/>
      <c r="D227" s="22"/>
      <c r="E227" s="23" t="s">
        <v>7</v>
      </c>
      <c r="F227" s="24">
        <f>F225+F226</f>
        <v>10000</v>
      </c>
      <c r="G227" s="23"/>
      <c r="H227" s="104">
        <f>H226+H225</f>
        <v>10000</v>
      </c>
    </row>
    <row r="228" spans="1:8" ht="16.5" x14ac:dyDescent="0.3">
      <c r="A228" s="2"/>
      <c r="B228" s="22"/>
      <c r="C228" s="100"/>
      <c r="D228" s="100"/>
      <c r="E228" s="32"/>
      <c r="F228" s="89"/>
      <c r="G228" s="32"/>
      <c r="H228" s="89"/>
    </row>
    <row r="229" spans="1:8" ht="16.5" x14ac:dyDescent="0.3">
      <c r="A229" s="283" t="s">
        <v>155</v>
      </c>
      <c r="B229" s="283"/>
      <c r="C229" s="283"/>
      <c r="D229" s="283"/>
      <c r="E229" s="283"/>
      <c r="F229" s="283"/>
      <c r="G229" s="283"/>
      <c r="H229" s="283"/>
    </row>
    <row r="230" spans="1:8" ht="16.5" x14ac:dyDescent="0.3">
      <c r="A230" s="119"/>
      <c r="B230" s="117" t="s">
        <v>32</v>
      </c>
      <c r="C230" s="255" t="s">
        <v>33</v>
      </c>
      <c r="D230" s="255"/>
      <c r="E230" s="255"/>
      <c r="F230" s="255"/>
      <c r="G230" s="255"/>
      <c r="H230" s="256"/>
    </row>
    <row r="231" spans="1:8" ht="16.5" x14ac:dyDescent="0.3">
      <c r="A231" s="120"/>
      <c r="B231" s="118"/>
      <c r="C231" s="9"/>
      <c r="D231" s="10"/>
      <c r="E231" s="10"/>
      <c r="F231" s="10"/>
      <c r="G231" s="11" t="s">
        <v>7</v>
      </c>
      <c r="H231" s="12">
        <f>H233</f>
        <v>63000</v>
      </c>
    </row>
    <row r="232" spans="1:8" ht="51" x14ac:dyDescent="0.25">
      <c r="A232" s="186"/>
      <c r="B232" s="185"/>
      <c r="C232" s="185"/>
      <c r="D232" s="186"/>
      <c r="E232" s="187" t="s">
        <v>26</v>
      </c>
      <c r="F232" s="187" t="s">
        <v>140</v>
      </c>
      <c r="G232" s="244" t="s">
        <v>8</v>
      </c>
      <c r="H232" s="245"/>
    </row>
    <row r="233" spans="1:8" ht="16.5" x14ac:dyDescent="0.3">
      <c r="A233" s="115"/>
      <c r="B233" s="116" t="s">
        <v>34</v>
      </c>
      <c r="C233" s="246" t="s">
        <v>29</v>
      </c>
      <c r="D233" s="246"/>
      <c r="E233" s="246"/>
      <c r="F233" s="246"/>
      <c r="G233" s="246"/>
      <c r="H233" s="77">
        <f>H238+H243+H248+H253</f>
        <v>63000</v>
      </c>
    </row>
    <row r="234" spans="1:8" ht="16.5" x14ac:dyDescent="0.3">
      <c r="A234" s="2"/>
      <c r="B234" s="2"/>
      <c r="C234" s="105"/>
      <c r="D234" s="53"/>
      <c r="E234" s="53"/>
      <c r="F234" s="53"/>
      <c r="G234" s="53"/>
      <c r="H234" s="53"/>
    </row>
    <row r="235" spans="1:8" ht="16.5" x14ac:dyDescent="0.3">
      <c r="A235" s="2"/>
      <c r="B235" s="15" t="s">
        <v>16</v>
      </c>
      <c r="C235" s="247" t="s">
        <v>59</v>
      </c>
      <c r="D235" s="247"/>
      <c r="E235" s="247"/>
      <c r="F235" s="247"/>
      <c r="G235" s="247"/>
      <c r="H235" s="247"/>
    </row>
    <row r="236" spans="1:8" ht="16.5" x14ac:dyDescent="0.3">
      <c r="A236" s="2"/>
      <c r="B236" s="28"/>
      <c r="C236" s="248" t="s">
        <v>65</v>
      </c>
      <c r="D236" s="249"/>
      <c r="E236" s="17" t="s">
        <v>5</v>
      </c>
      <c r="F236" s="18">
        <v>14500</v>
      </c>
      <c r="G236" s="19" t="s">
        <v>27</v>
      </c>
      <c r="H236" s="18">
        <v>15000</v>
      </c>
    </row>
    <row r="237" spans="1:8" ht="16.5" x14ac:dyDescent="0.3">
      <c r="A237" s="2"/>
      <c r="B237" s="28"/>
      <c r="C237" s="110"/>
      <c r="D237" s="29"/>
      <c r="E237" s="17" t="s">
        <v>6</v>
      </c>
      <c r="F237" s="18">
        <v>500</v>
      </c>
      <c r="G237" s="19"/>
      <c r="H237" s="18"/>
    </row>
    <row r="238" spans="1:8" ht="16.5" x14ac:dyDescent="0.3">
      <c r="A238" s="26"/>
      <c r="B238" s="28"/>
      <c r="C238" s="110"/>
      <c r="D238" s="28"/>
      <c r="E238" s="23" t="s">
        <v>7</v>
      </c>
      <c r="F238" s="24">
        <f>F237+F236</f>
        <v>15000</v>
      </c>
      <c r="G238" s="23"/>
      <c r="H238" s="24">
        <f>H236+H237</f>
        <v>15000</v>
      </c>
    </row>
    <row r="239" spans="1:8" ht="16.5" x14ac:dyDescent="0.3">
      <c r="A239" s="2"/>
      <c r="B239" s="2"/>
      <c r="C239" s="105"/>
      <c r="D239" s="53"/>
      <c r="E239" s="53"/>
      <c r="F239" s="53"/>
      <c r="G239" s="53"/>
      <c r="H239" s="53"/>
    </row>
    <row r="240" spans="1:8" ht="16.5" x14ac:dyDescent="0.3">
      <c r="A240" s="2"/>
      <c r="B240" s="2" t="s">
        <v>17</v>
      </c>
      <c r="C240" s="250" t="s">
        <v>123</v>
      </c>
      <c r="D240" s="251"/>
      <c r="E240" s="251"/>
      <c r="F240" s="251"/>
      <c r="G240" s="53"/>
      <c r="H240" s="102"/>
    </row>
    <row r="241" spans="1:8" ht="16.5" x14ac:dyDescent="0.3">
      <c r="A241" s="2"/>
      <c r="B241" s="2"/>
      <c r="C241" s="52" t="s">
        <v>124</v>
      </c>
      <c r="D241" s="133"/>
      <c r="E241" s="179" t="s">
        <v>5</v>
      </c>
      <c r="F241" s="180">
        <v>12600</v>
      </c>
      <c r="G241" s="181" t="s">
        <v>27</v>
      </c>
      <c r="H241" s="180">
        <v>13000</v>
      </c>
    </row>
    <row r="242" spans="1:8" ht="16.5" x14ac:dyDescent="0.3">
      <c r="A242" s="2"/>
      <c r="B242" s="2"/>
      <c r="C242" s="122"/>
      <c r="D242" s="133"/>
      <c r="E242" s="179" t="s">
        <v>6</v>
      </c>
      <c r="F242" s="208">
        <v>400</v>
      </c>
      <c r="G242" s="179"/>
      <c r="H242" s="179"/>
    </row>
    <row r="243" spans="1:8" ht="16.5" x14ac:dyDescent="0.3">
      <c r="A243" s="2"/>
      <c r="B243" s="2"/>
      <c r="C243" s="122"/>
      <c r="D243" s="133"/>
      <c r="E243" s="182" t="s">
        <v>7</v>
      </c>
      <c r="F243" s="183">
        <v>13000</v>
      </c>
      <c r="G243" s="182"/>
      <c r="H243" s="183">
        <v>13000</v>
      </c>
    </row>
    <row r="244" spans="1:8" ht="16.5" x14ac:dyDescent="0.3">
      <c r="A244" s="2"/>
      <c r="B244" s="2"/>
      <c r="C244" s="122"/>
      <c r="D244" s="133"/>
      <c r="E244" s="122"/>
      <c r="F244" s="134"/>
      <c r="G244" s="133"/>
      <c r="H244" s="134"/>
    </row>
    <row r="245" spans="1:8" ht="39" customHeight="1" x14ac:dyDescent="0.3">
      <c r="A245" s="2"/>
      <c r="B245" s="2" t="s">
        <v>18</v>
      </c>
      <c r="C245" s="252" t="s">
        <v>125</v>
      </c>
      <c r="D245" s="252"/>
      <c r="E245" s="252"/>
      <c r="F245" s="252"/>
      <c r="G245" s="252"/>
      <c r="H245" s="134"/>
    </row>
    <row r="246" spans="1:8" ht="16.5" x14ac:dyDescent="0.3">
      <c r="A246" s="2"/>
      <c r="B246" s="2"/>
      <c r="C246" s="122" t="s">
        <v>126</v>
      </c>
      <c r="D246" s="133"/>
      <c r="E246" s="179" t="s">
        <v>5</v>
      </c>
      <c r="F246" s="180">
        <v>14500</v>
      </c>
      <c r="G246" s="181" t="s">
        <v>27</v>
      </c>
      <c r="H246" s="180">
        <v>15000</v>
      </c>
    </row>
    <row r="247" spans="1:8" ht="16.5" x14ac:dyDescent="0.3">
      <c r="A247" s="2"/>
      <c r="B247" s="2"/>
      <c r="C247" s="122"/>
      <c r="D247" s="133"/>
      <c r="E247" s="179" t="s">
        <v>6</v>
      </c>
      <c r="F247" s="208">
        <v>500</v>
      </c>
      <c r="G247" s="179"/>
      <c r="H247" s="179"/>
    </row>
    <row r="248" spans="1:8" ht="16.5" x14ac:dyDescent="0.3">
      <c r="A248" s="2"/>
      <c r="D248" s="53"/>
      <c r="E248" s="182" t="s">
        <v>7</v>
      </c>
      <c r="F248" s="183">
        <v>15000</v>
      </c>
      <c r="G248" s="182"/>
      <c r="H248" s="183">
        <v>15000</v>
      </c>
    </row>
    <row r="249" spans="1:8" ht="16.5" x14ac:dyDescent="0.3">
      <c r="A249" s="2"/>
      <c r="D249" s="53"/>
      <c r="E249" s="122"/>
      <c r="F249" s="134"/>
      <c r="G249" s="133"/>
      <c r="H249" s="134"/>
    </row>
    <row r="250" spans="1:8" ht="16.5" x14ac:dyDescent="0.3">
      <c r="A250" s="2"/>
      <c r="B250" t="s">
        <v>19</v>
      </c>
      <c r="C250" s="237" t="s">
        <v>129</v>
      </c>
      <c r="D250" s="237"/>
      <c r="E250" s="237"/>
      <c r="F250" s="237"/>
      <c r="G250" s="237"/>
      <c r="H250" s="134"/>
    </row>
    <row r="251" spans="1:8" ht="16.5" x14ac:dyDescent="0.3">
      <c r="A251" s="2"/>
      <c r="C251" s="141" t="s">
        <v>130</v>
      </c>
      <c r="D251" s="53"/>
      <c r="E251" s="179" t="s">
        <v>5</v>
      </c>
      <c r="F251" s="180">
        <f>12600+7000</f>
        <v>19600</v>
      </c>
      <c r="G251" s="181" t="s">
        <v>27</v>
      </c>
      <c r="H251" s="180">
        <f>20000</f>
        <v>20000</v>
      </c>
    </row>
    <row r="252" spans="1:8" ht="16.5" x14ac:dyDescent="0.3">
      <c r="A252" s="2"/>
      <c r="D252" s="53"/>
      <c r="E252" s="179" t="s">
        <v>6</v>
      </c>
      <c r="F252" s="208">
        <v>400</v>
      </c>
      <c r="G252" s="180"/>
      <c r="H252" s="180"/>
    </row>
    <row r="253" spans="1:8" ht="16.5" x14ac:dyDescent="0.3">
      <c r="A253" s="2"/>
      <c r="D253" s="53"/>
      <c r="E253" s="182" t="s">
        <v>7</v>
      </c>
      <c r="F253" s="183">
        <f>F251+F252</f>
        <v>20000</v>
      </c>
      <c r="G253" s="179"/>
      <c r="H253" s="183">
        <f>SUM(H251:H252)</f>
        <v>20000</v>
      </c>
    </row>
    <row r="254" spans="1:8" ht="17.25" thickBot="1" x14ac:dyDescent="0.35">
      <c r="A254" s="2"/>
      <c r="D254" s="53"/>
      <c r="E254" s="210"/>
      <c r="F254" s="211"/>
      <c r="G254" s="212"/>
      <c r="H254" s="211"/>
    </row>
    <row r="255" spans="1:8" ht="19.5" thickBot="1" x14ac:dyDescent="0.35">
      <c r="A255" s="213"/>
      <c r="B255" s="111" t="s">
        <v>21</v>
      </c>
      <c r="C255" s="112"/>
      <c r="D255" s="113"/>
      <c r="E255" s="113"/>
      <c r="F255" s="113"/>
      <c r="G255" s="214"/>
      <c r="H255" s="215">
        <f>H13+H56+H89+H231</f>
        <v>3452140</v>
      </c>
    </row>
    <row r="256" spans="1:8" ht="49.5" customHeight="1" x14ac:dyDescent="0.3">
      <c r="A256" s="2"/>
      <c r="B256" s="26"/>
      <c r="C256" s="88"/>
      <c r="D256" s="88"/>
      <c r="E256" s="88"/>
      <c r="F256" s="88"/>
      <c r="G256" s="88"/>
      <c r="H256" s="2"/>
    </row>
    <row r="257" spans="1:9" ht="16.5" x14ac:dyDescent="0.3">
      <c r="A257" s="2"/>
      <c r="B257" s="229" t="s">
        <v>15</v>
      </c>
      <c r="C257" s="229"/>
      <c r="D257" s="229"/>
      <c r="E257" s="229"/>
      <c r="F257" s="229"/>
      <c r="G257" s="229"/>
      <c r="H257" s="229"/>
    </row>
    <row r="258" spans="1:9" ht="34.5" customHeight="1" x14ac:dyDescent="0.25">
      <c r="A258" s="217" t="s">
        <v>131</v>
      </c>
      <c r="B258" s="217"/>
      <c r="C258" s="217"/>
      <c r="D258" s="217"/>
      <c r="E258" s="217"/>
      <c r="F258" s="217"/>
      <c r="G258" s="217"/>
      <c r="H258" s="217"/>
    </row>
    <row r="259" spans="1:9" ht="19.5" thickBot="1" x14ac:dyDescent="0.35">
      <c r="A259" s="114"/>
      <c r="B259" s="88"/>
      <c r="C259" s="88"/>
      <c r="D259" s="88"/>
      <c r="E259" s="88"/>
      <c r="F259" s="88"/>
      <c r="G259" s="88"/>
      <c r="H259" s="88"/>
    </row>
    <row r="260" spans="1:9" ht="16.5" x14ac:dyDescent="0.3">
      <c r="A260" s="2"/>
      <c r="B260" s="2"/>
      <c r="C260" s="238" t="s">
        <v>20</v>
      </c>
      <c r="D260" s="239"/>
      <c r="E260" s="239"/>
      <c r="F260" s="240"/>
      <c r="G260" s="165">
        <f>H116</f>
        <v>15000</v>
      </c>
      <c r="H260" s="2"/>
    </row>
    <row r="261" spans="1:9" ht="16.5" x14ac:dyDescent="0.3">
      <c r="A261" s="2"/>
      <c r="B261" s="2"/>
      <c r="C261" s="231" t="s">
        <v>36</v>
      </c>
      <c r="D261" s="232"/>
      <c r="E261" s="232"/>
      <c r="F261" s="233"/>
      <c r="G261" s="166">
        <f>H113</f>
        <v>19773.370000000003</v>
      </c>
      <c r="H261" s="2"/>
    </row>
    <row r="262" spans="1:9" ht="16.5" x14ac:dyDescent="0.3">
      <c r="A262" s="2"/>
      <c r="B262" s="2"/>
      <c r="C262" s="167" t="s">
        <v>52</v>
      </c>
      <c r="D262" s="168"/>
      <c r="E262" s="169"/>
      <c r="F262" s="170"/>
      <c r="G262" s="166">
        <v>25000</v>
      </c>
      <c r="H262" s="2"/>
    </row>
    <row r="263" spans="1:9" ht="16.5" x14ac:dyDescent="0.3">
      <c r="A263" s="2"/>
      <c r="B263" s="70"/>
      <c r="C263" s="241" t="s">
        <v>103</v>
      </c>
      <c r="D263" s="242"/>
      <c r="E263" s="242"/>
      <c r="F263" s="243"/>
      <c r="G263" s="171">
        <f>H215+H200+H193+H181+H160+H155+H149+H127+H120+H22+H32+H42+H60+H66+H77+H83</f>
        <v>2136200</v>
      </c>
      <c r="H263" s="70"/>
    </row>
    <row r="264" spans="1:9" ht="16.5" x14ac:dyDescent="0.3">
      <c r="A264" s="70"/>
      <c r="B264" s="2"/>
      <c r="C264" s="231" t="s">
        <v>38</v>
      </c>
      <c r="D264" s="232"/>
      <c r="E264" s="232"/>
      <c r="F264" s="233"/>
      <c r="G264" s="166">
        <f>H17+H21+H28+H31+H36+H46+H51+H65+H70+H76+H114+H128+H133+H138+H143+H148+H154+H164+H169+H175+H188+H208+H214+H219+H225+H236+H241+H246+H251</f>
        <v>1256166.6299999999</v>
      </c>
      <c r="H264" s="2"/>
      <c r="I264" s="209"/>
    </row>
    <row r="265" spans="1:9" ht="17.25" thickBot="1" x14ac:dyDescent="0.35">
      <c r="A265" s="2"/>
      <c r="B265" s="2"/>
      <c r="C265" s="234" t="s">
        <v>7</v>
      </c>
      <c r="D265" s="235"/>
      <c r="E265" s="235"/>
      <c r="F265" s="236"/>
      <c r="G265" s="172">
        <f>SUM(G260:G264)</f>
        <v>3452140</v>
      </c>
      <c r="H265" s="60"/>
      <c r="I265" s="209"/>
    </row>
    <row r="266" spans="1:9" ht="16.5" x14ac:dyDescent="0.3">
      <c r="A266" s="2"/>
      <c r="B266" s="2"/>
      <c r="C266" s="2"/>
      <c r="D266" s="2"/>
      <c r="E266" s="2"/>
      <c r="F266" s="2"/>
      <c r="G266" s="2"/>
      <c r="H266" s="2"/>
    </row>
    <row r="267" spans="1:9" ht="16.5" x14ac:dyDescent="0.3">
      <c r="A267" s="2"/>
      <c r="B267" s="229" t="s">
        <v>159</v>
      </c>
      <c r="C267" s="229"/>
      <c r="D267" s="229"/>
      <c r="E267" s="229"/>
      <c r="F267" s="229"/>
      <c r="G267" s="229"/>
      <c r="H267" s="229"/>
    </row>
    <row r="268" spans="1:9" ht="38.25" customHeight="1" x14ac:dyDescent="0.25">
      <c r="A268" s="217" t="s">
        <v>161</v>
      </c>
      <c r="B268" s="217"/>
      <c r="C268" s="217"/>
      <c r="D268" s="217"/>
      <c r="E268" s="217"/>
      <c r="F268" s="217"/>
      <c r="G268" s="217"/>
      <c r="H268" s="217"/>
    </row>
    <row r="269" spans="1:9" ht="16.5" x14ac:dyDescent="0.3">
      <c r="A269" s="2"/>
      <c r="B269" s="4"/>
      <c r="C269" s="4"/>
      <c r="D269" s="4"/>
      <c r="E269" s="4"/>
      <c r="F269" s="4"/>
      <c r="G269" s="4"/>
      <c r="H269" s="4"/>
    </row>
    <row r="270" spans="1:9" ht="16.5" x14ac:dyDescent="0.3">
      <c r="A270" s="2"/>
      <c r="B270" s="4"/>
      <c r="C270" s="4"/>
      <c r="D270" s="4"/>
      <c r="E270" s="4"/>
      <c r="F270" s="4"/>
      <c r="G270" s="4"/>
      <c r="H270" s="4"/>
    </row>
    <row r="271" spans="1:9" ht="15.75" x14ac:dyDescent="0.25">
      <c r="A271" s="4"/>
      <c r="B271" s="4"/>
      <c r="C271" s="4"/>
      <c r="D271" s="4"/>
      <c r="E271" s="4"/>
      <c r="F271" s="227" t="s">
        <v>37</v>
      </c>
      <c r="G271" s="227"/>
      <c r="H271" s="227"/>
    </row>
    <row r="272" spans="1:9" ht="15.75" x14ac:dyDescent="0.25">
      <c r="A272" s="4"/>
      <c r="B272" s="4"/>
      <c r="C272" s="4"/>
      <c r="D272" s="4"/>
      <c r="E272" s="4"/>
      <c r="F272" s="4"/>
      <c r="G272" s="4" t="s">
        <v>99</v>
      </c>
      <c r="H272" s="4"/>
    </row>
    <row r="273" spans="1:8" ht="15.75" x14ac:dyDescent="0.25">
      <c r="A273" s="4"/>
      <c r="B273" s="4"/>
      <c r="C273" s="4"/>
      <c r="D273" s="4"/>
      <c r="E273" s="4"/>
      <c r="F273" s="227"/>
      <c r="G273" s="227"/>
      <c r="H273" s="227"/>
    </row>
    <row r="274" spans="1:8" ht="16.5" x14ac:dyDescent="0.3">
      <c r="A274" s="4"/>
      <c r="B274" s="2"/>
      <c r="C274" s="2"/>
      <c r="D274" s="2"/>
      <c r="E274" s="2"/>
      <c r="F274" s="2"/>
      <c r="G274" s="2"/>
      <c r="H274" s="2"/>
    </row>
    <row r="275" spans="1:8" ht="16.5" x14ac:dyDescent="0.3">
      <c r="A275" s="4"/>
      <c r="B275" s="2"/>
      <c r="C275" s="2"/>
      <c r="D275" s="2"/>
      <c r="E275" s="2"/>
      <c r="F275" s="2"/>
      <c r="G275" s="2"/>
      <c r="H275" s="2"/>
    </row>
    <row r="276" spans="1:8" ht="16.5" x14ac:dyDescent="0.3">
      <c r="A276" s="4"/>
      <c r="B276" s="2"/>
      <c r="C276" s="2"/>
      <c r="D276" s="2"/>
      <c r="E276" s="2"/>
      <c r="F276" s="2"/>
      <c r="G276" s="2"/>
      <c r="H276" s="2"/>
    </row>
    <row r="277" spans="1:8" ht="16.5" x14ac:dyDescent="0.3">
      <c r="A277" s="4"/>
      <c r="B277" s="2"/>
      <c r="C277" s="2"/>
      <c r="D277" s="2"/>
      <c r="E277" s="2"/>
      <c r="F277" s="2"/>
      <c r="G277" s="2"/>
      <c r="H277" s="2"/>
    </row>
    <row r="278" spans="1:8" ht="16.5" x14ac:dyDescent="0.3">
      <c r="A278" s="4"/>
      <c r="B278" s="2"/>
      <c r="C278" s="2"/>
      <c r="D278" s="2"/>
      <c r="E278" s="2"/>
      <c r="F278" s="2"/>
      <c r="G278" s="2"/>
      <c r="H278" s="2"/>
    </row>
    <row r="279" spans="1:8" ht="16.5" x14ac:dyDescent="0.3">
      <c r="A279" s="4"/>
      <c r="B279" s="2"/>
      <c r="C279" s="2"/>
      <c r="D279" s="2"/>
      <c r="E279" s="2"/>
      <c r="F279" s="2"/>
      <c r="G279" s="2"/>
      <c r="H279" s="2"/>
    </row>
    <row r="280" spans="1:8" ht="16.5" x14ac:dyDescent="0.3">
      <c r="A280" s="4"/>
      <c r="B280" s="2"/>
      <c r="C280" s="2"/>
      <c r="D280" s="2"/>
      <c r="E280" s="2"/>
      <c r="F280" s="2"/>
      <c r="G280" s="2"/>
      <c r="H280" s="2"/>
    </row>
    <row r="281" spans="1:8" ht="16.5" x14ac:dyDescent="0.3">
      <c r="A281" s="4"/>
      <c r="B281" s="2"/>
      <c r="C281" s="2"/>
      <c r="D281" s="2"/>
      <c r="E281" s="2"/>
      <c r="F281" s="2"/>
      <c r="G281" s="2"/>
      <c r="H281" s="2"/>
    </row>
    <row r="282" spans="1:8" ht="16.5" x14ac:dyDescent="0.3">
      <c r="A282" s="4"/>
      <c r="B282" s="2"/>
      <c r="C282" s="2"/>
      <c r="D282" s="2"/>
      <c r="E282" s="2"/>
      <c r="F282" s="2"/>
      <c r="G282" s="2"/>
      <c r="H282" s="2"/>
    </row>
    <row r="283" spans="1:8" ht="16.5" x14ac:dyDescent="0.3">
      <c r="A283" s="4"/>
      <c r="B283" s="2"/>
      <c r="C283" s="2"/>
      <c r="D283" s="2"/>
      <c r="E283" s="2"/>
      <c r="F283" s="2"/>
      <c r="G283" s="2"/>
      <c r="H283" s="2"/>
    </row>
    <row r="284" spans="1:8" ht="16.5" x14ac:dyDescent="0.3">
      <c r="A284" s="4"/>
      <c r="B284" s="2"/>
      <c r="C284" s="2"/>
      <c r="D284" s="2"/>
      <c r="E284" s="2"/>
      <c r="F284" s="2"/>
      <c r="G284" s="2"/>
      <c r="H284" s="2"/>
    </row>
    <row r="285" spans="1:8" ht="16.5" x14ac:dyDescent="0.3">
      <c r="A285" s="4"/>
      <c r="B285" s="2"/>
      <c r="C285" s="2"/>
      <c r="D285" s="2"/>
      <c r="E285" s="2"/>
      <c r="F285" s="2"/>
      <c r="G285" s="2"/>
      <c r="H285" s="2"/>
    </row>
    <row r="286" spans="1:8" ht="16.5" x14ac:dyDescent="0.3">
      <c r="A286" s="4"/>
      <c r="B286" s="2"/>
      <c r="C286" s="2"/>
      <c r="D286" s="2"/>
      <c r="E286" s="2"/>
      <c r="F286" s="2"/>
      <c r="G286" s="2"/>
      <c r="H286" s="2"/>
    </row>
    <row r="287" spans="1:8" ht="16.5" x14ac:dyDescent="0.3">
      <c r="A287" s="4"/>
      <c r="B287" s="2"/>
      <c r="C287" s="2"/>
      <c r="D287" s="2"/>
      <c r="E287" s="2"/>
      <c r="F287" s="2"/>
      <c r="G287" s="2"/>
      <c r="H287" s="2"/>
    </row>
    <row r="288" spans="1:8" ht="16.5" x14ac:dyDescent="0.3">
      <c r="A288" s="4"/>
      <c r="B288" s="2"/>
      <c r="C288" s="2"/>
      <c r="D288" s="2"/>
      <c r="E288" s="2"/>
      <c r="F288" s="2"/>
      <c r="G288" s="2"/>
      <c r="H288" s="2"/>
    </row>
    <row r="289" spans="1:8" ht="16.5" x14ac:dyDescent="0.3">
      <c r="A289" s="4"/>
      <c r="B289" s="2"/>
      <c r="C289" s="2"/>
      <c r="D289" s="2"/>
      <c r="E289" s="2"/>
      <c r="F289" s="2"/>
      <c r="G289" s="2"/>
      <c r="H289" s="2"/>
    </row>
    <row r="290" spans="1:8" ht="16.5" x14ac:dyDescent="0.3">
      <c r="A290" s="4"/>
      <c r="B290" s="2"/>
      <c r="C290" s="2"/>
      <c r="D290" s="2"/>
      <c r="E290" s="2"/>
      <c r="F290" s="2"/>
      <c r="G290" s="2"/>
      <c r="H290" s="2"/>
    </row>
    <row r="291" spans="1:8" ht="16.5" x14ac:dyDescent="0.3">
      <c r="A291" s="4"/>
      <c r="B291" s="2"/>
      <c r="C291" s="2"/>
      <c r="D291" s="2"/>
      <c r="E291" s="2"/>
      <c r="F291" s="2"/>
      <c r="G291" s="2"/>
      <c r="H291" s="2"/>
    </row>
    <row r="292" spans="1:8" ht="16.5" x14ac:dyDescent="0.3">
      <c r="A292" s="4"/>
      <c r="B292" s="2"/>
      <c r="C292" s="2"/>
      <c r="D292" s="2"/>
      <c r="E292" s="2"/>
      <c r="F292" s="2"/>
      <c r="G292" s="2"/>
      <c r="H292" s="2"/>
    </row>
    <row r="293" spans="1:8" ht="16.5" x14ac:dyDescent="0.3">
      <c r="A293" s="4"/>
      <c r="B293" s="2"/>
      <c r="C293" s="2"/>
      <c r="D293" s="2"/>
      <c r="E293" s="2"/>
      <c r="F293" s="2"/>
      <c r="G293" s="2"/>
      <c r="H293" s="2"/>
    </row>
    <row r="294" spans="1:8" ht="16.5" x14ac:dyDescent="0.3">
      <c r="A294" s="4"/>
      <c r="B294" s="2"/>
      <c r="C294" s="2"/>
      <c r="D294" s="2"/>
      <c r="E294" s="2"/>
      <c r="F294" s="2"/>
      <c r="G294" s="2"/>
      <c r="H294" s="2"/>
    </row>
    <row r="295" spans="1:8" ht="16.5" x14ac:dyDescent="0.3">
      <c r="A295" s="4"/>
      <c r="B295" s="2"/>
      <c r="C295" s="2"/>
      <c r="D295" s="2"/>
      <c r="E295" s="2"/>
      <c r="F295" s="2"/>
      <c r="G295" s="2"/>
      <c r="H295" s="2"/>
    </row>
    <row r="296" spans="1:8" ht="16.5" x14ac:dyDescent="0.3">
      <c r="A296" s="4"/>
      <c r="B296" s="2"/>
      <c r="C296" s="2"/>
      <c r="D296" s="2"/>
      <c r="E296" s="2"/>
      <c r="F296" s="2"/>
      <c r="G296" s="2"/>
      <c r="H296" s="2"/>
    </row>
    <row r="297" spans="1:8" ht="16.5" x14ac:dyDescent="0.3">
      <c r="A297" s="4"/>
      <c r="B297" s="2"/>
      <c r="C297" s="2"/>
      <c r="D297" s="2"/>
      <c r="E297" s="2"/>
      <c r="F297" s="2"/>
      <c r="G297" s="2"/>
      <c r="H297" s="2"/>
    </row>
    <row r="298" spans="1:8" ht="16.5" x14ac:dyDescent="0.3">
      <c r="A298" s="4"/>
      <c r="B298" s="2"/>
      <c r="C298" s="2"/>
      <c r="D298" s="2"/>
      <c r="E298" s="2"/>
      <c r="F298" s="2"/>
      <c r="G298" s="2"/>
      <c r="H298" s="2"/>
    </row>
    <row r="299" spans="1:8" ht="16.5" x14ac:dyDescent="0.3">
      <c r="A299" s="4"/>
      <c r="B299" s="2"/>
      <c r="C299" s="2"/>
      <c r="D299" s="2"/>
      <c r="E299" s="2"/>
      <c r="F299" s="2"/>
      <c r="G299" s="2"/>
      <c r="H299" s="2"/>
    </row>
    <row r="300" spans="1:8" ht="16.5" x14ac:dyDescent="0.3">
      <c r="A300" s="4"/>
      <c r="B300" s="2"/>
      <c r="C300" s="2"/>
      <c r="D300" s="2"/>
      <c r="E300" s="2"/>
      <c r="F300" s="2"/>
      <c r="G300" s="2"/>
      <c r="H300" s="2"/>
    </row>
    <row r="301" spans="1:8" ht="15.75" x14ac:dyDescent="0.25">
      <c r="A301" s="4"/>
      <c r="B301" s="4"/>
      <c r="C301" s="4"/>
      <c r="D301" s="4"/>
      <c r="E301" s="4"/>
      <c r="F301" s="4"/>
      <c r="G301" s="4"/>
      <c r="H301" s="4"/>
    </row>
    <row r="302" spans="1:8" ht="16.5" x14ac:dyDescent="0.3">
      <c r="A302" s="4"/>
      <c r="B302" s="228"/>
      <c r="C302" s="228"/>
      <c r="D302" s="228"/>
      <c r="E302" s="228"/>
      <c r="F302" s="228"/>
      <c r="G302" s="228"/>
      <c r="H302" s="228"/>
    </row>
    <row r="303" spans="1:8" ht="16.5" x14ac:dyDescent="0.3">
      <c r="A303" s="2"/>
      <c r="B303" s="229"/>
      <c r="C303" s="229"/>
      <c r="D303" s="229"/>
      <c r="E303" s="229"/>
      <c r="F303" s="229"/>
      <c r="G303" s="229"/>
      <c r="H303" s="229"/>
    </row>
    <row r="304" spans="1:8" ht="16.5" x14ac:dyDescent="0.3">
      <c r="A304" s="2"/>
      <c r="B304" s="229"/>
      <c r="C304" s="229"/>
      <c r="D304" s="229"/>
      <c r="E304" s="229"/>
      <c r="F304" s="229"/>
      <c r="G304" s="229"/>
      <c r="H304" s="229"/>
    </row>
    <row r="305" spans="1:8" ht="54" customHeight="1" x14ac:dyDescent="0.3">
      <c r="A305" s="2"/>
      <c r="B305" s="230"/>
      <c r="C305" s="230"/>
      <c r="D305" s="230"/>
      <c r="E305" s="230"/>
      <c r="F305" s="230"/>
      <c r="G305" s="230"/>
      <c r="H305" s="230"/>
    </row>
    <row r="306" spans="1:8" ht="39" customHeight="1" x14ac:dyDescent="0.3">
      <c r="A306" s="4"/>
      <c r="B306" s="225"/>
      <c r="C306" s="225"/>
      <c r="D306" s="225"/>
      <c r="E306" s="225"/>
      <c r="F306" s="225"/>
      <c r="G306" s="225"/>
      <c r="H306" s="225"/>
    </row>
    <row r="307" spans="1:8" ht="20.25" customHeight="1" x14ac:dyDescent="0.3">
      <c r="A307" s="4"/>
      <c r="B307" s="225"/>
      <c r="C307" s="225"/>
      <c r="D307" s="225"/>
      <c r="E307" s="225"/>
      <c r="F307" s="225"/>
      <c r="G307" s="225"/>
      <c r="H307" s="225"/>
    </row>
    <row r="308" spans="1:8" ht="16.5" x14ac:dyDescent="0.3">
      <c r="A308" s="4"/>
      <c r="B308" s="2"/>
      <c r="C308" s="2"/>
      <c r="D308" s="2"/>
      <c r="E308" s="2"/>
      <c r="F308" s="2"/>
      <c r="G308" s="2"/>
      <c r="H308" s="2"/>
    </row>
    <row r="309" spans="1:8" ht="16.5" x14ac:dyDescent="0.3">
      <c r="A309" s="4"/>
      <c r="B309" s="226"/>
      <c r="C309" s="226"/>
      <c r="D309" s="226"/>
      <c r="E309" s="226"/>
      <c r="F309" s="226"/>
      <c r="G309" s="226"/>
      <c r="H309" s="226"/>
    </row>
    <row r="310" spans="1:8" ht="16.5" x14ac:dyDescent="0.3">
      <c r="A310" s="4"/>
      <c r="B310" s="224"/>
      <c r="C310" s="224"/>
      <c r="D310" s="224"/>
      <c r="E310" s="224"/>
      <c r="F310" s="224"/>
      <c r="G310" s="224"/>
      <c r="H310" s="2"/>
    </row>
    <row r="311" spans="1:8" ht="16.5" x14ac:dyDescent="0.3">
      <c r="A311" s="4"/>
      <c r="B311" s="224"/>
      <c r="C311" s="224"/>
      <c r="D311" s="224"/>
      <c r="E311" s="224"/>
      <c r="F311" s="224"/>
      <c r="G311" s="224"/>
      <c r="H311" s="2"/>
    </row>
    <row r="312" spans="1:8" ht="16.5" x14ac:dyDescent="0.3">
      <c r="A312" s="4"/>
      <c r="B312" s="224"/>
      <c r="C312" s="224"/>
      <c r="D312" s="224"/>
      <c r="E312" s="224"/>
      <c r="F312" s="224"/>
      <c r="G312" s="224"/>
      <c r="H312" s="2"/>
    </row>
    <row r="313" spans="1:8" ht="16.5" x14ac:dyDescent="0.3">
      <c r="A313" s="4"/>
      <c r="B313" s="224"/>
      <c r="C313" s="224"/>
      <c r="D313" s="224"/>
      <c r="E313" s="224"/>
      <c r="F313" s="224"/>
      <c r="G313" s="224"/>
      <c r="H313" s="2"/>
    </row>
    <row r="314" spans="1:8" ht="16.5" x14ac:dyDescent="0.3">
      <c r="A314" s="4"/>
      <c r="B314" s="224"/>
      <c r="C314" s="224"/>
      <c r="D314" s="224"/>
      <c r="E314" s="224"/>
      <c r="F314" s="224"/>
      <c r="G314" s="224"/>
      <c r="H314" s="2"/>
    </row>
    <row r="315" spans="1:8" ht="16.5" x14ac:dyDescent="0.3">
      <c r="A315" s="4"/>
      <c r="B315" s="224"/>
      <c r="C315" s="224"/>
      <c r="D315" s="224"/>
      <c r="E315" s="224"/>
      <c r="F315" s="224"/>
      <c r="G315" s="224"/>
      <c r="H315" s="2"/>
    </row>
    <row r="316" spans="1:8" ht="16.5" x14ac:dyDescent="0.3">
      <c r="A316" s="4"/>
      <c r="B316" s="224"/>
      <c r="C316" s="224"/>
      <c r="D316" s="224"/>
      <c r="E316" s="224"/>
      <c r="F316" s="224"/>
      <c r="G316" s="224"/>
      <c r="H316" s="2"/>
    </row>
    <row r="317" spans="1:8" ht="16.5" x14ac:dyDescent="0.3">
      <c r="A317" s="4"/>
      <c r="B317" s="224"/>
      <c r="C317" s="224"/>
      <c r="D317" s="224"/>
      <c r="E317" s="224"/>
      <c r="F317" s="224"/>
      <c r="G317" s="224"/>
      <c r="H317" s="2"/>
    </row>
    <row r="318" spans="1:8" ht="16.5" x14ac:dyDescent="0.3">
      <c r="A318" s="4"/>
      <c r="B318" s="224"/>
      <c r="C318" s="224"/>
      <c r="D318" s="224"/>
      <c r="E318" s="224"/>
      <c r="F318" s="224"/>
      <c r="G318" s="224"/>
      <c r="H318" s="2"/>
    </row>
    <row r="319" spans="1:8" ht="16.5" x14ac:dyDescent="0.3">
      <c r="A319" s="4"/>
      <c r="B319" s="2"/>
      <c r="C319" s="2"/>
      <c r="D319" s="2"/>
      <c r="E319" s="2"/>
      <c r="F319" s="2"/>
      <c r="G319" s="2"/>
      <c r="H319" s="2"/>
    </row>
    <row r="320" spans="1:8" ht="37.5" customHeight="1" x14ac:dyDescent="0.3">
      <c r="A320" s="4"/>
      <c r="B320" s="225"/>
      <c r="C320" s="225"/>
      <c r="D320" s="225"/>
      <c r="E320" s="225"/>
      <c r="F320" s="225"/>
      <c r="G320" s="225"/>
      <c r="H320" s="225"/>
    </row>
    <row r="321" spans="1:8" ht="16.5" x14ac:dyDescent="0.3">
      <c r="A321" s="4"/>
      <c r="B321" s="221"/>
      <c r="C321" s="221"/>
      <c r="D321" s="221"/>
      <c r="E321" s="221"/>
      <c r="F321" s="221"/>
      <c r="G321" s="221"/>
      <c r="H321" s="221"/>
    </row>
    <row r="322" spans="1:8" ht="16.5" x14ac:dyDescent="0.3">
      <c r="A322" s="4"/>
      <c r="B322" s="221"/>
      <c r="C322" s="221"/>
      <c r="D322" s="221"/>
      <c r="E322" s="221"/>
      <c r="F322" s="221"/>
      <c r="G322" s="221"/>
      <c r="H322" s="221"/>
    </row>
    <row r="323" spans="1:8" ht="16.5" x14ac:dyDescent="0.3">
      <c r="A323" s="4"/>
      <c r="B323" s="221"/>
      <c r="C323" s="221"/>
      <c r="D323" s="221"/>
      <c r="E323" s="221"/>
      <c r="F323" s="221"/>
      <c r="G323" s="221"/>
      <c r="H323" s="221"/>
    </row>
    <row r="324" spans="1:8" ht="16.5" x14ac:dyDescent="0.3">
      <c r="A324" s="4"/>
      <c r="B324" s="221"/>
      <c r="C324" s="221"/>
      <c r="D324" s="221"/>
      <c r="E324" s="221"/>
      <c r="F324" s="221"/>
      <c r="G324" s="221"/>
      <c r="H324" s="221"/>
    </row>
    <row r="325" spans="1:8" ht="16.5" x14ac:dyDescent="0.3">
      <c r="A325" s="4"/>
      <c r="B325" s="221"/>
      <c r="C325" s="221"/>
      <c r="D325" s="221"/>
      <c r="E325" s="221"/>
      <c r="F325" s="221"/>
      <c r="G325" s="221"/>
      <c r="H325" s="221"/>
    </row>
    <row r="326" spans="1:8" ht="36.75" customHeight="1" x14ac:dyDescent="0.25">
      <c r="A326" s="4"/>
      <c r="B326" s="222"/>
      <c r="C326" s="222"/>
      <c r="D326" s="222"/>
      <c r="E326" s="222"/>
      <c r="F326" s="222"/>
      <c r="G326" s="222"/>
      <c r="H326" s="222"/>
    </row>
    <row r="327" spans="1:8" ht="38.25" customHeight="1" x14ac:dyDescent="0.25">
      <c r="A327" s="4"/>
      <c r="B327" s="223"/>
      <c r="C327" s="223"/>
      <c r="D327" s="223"/>
      <c r="E327" s="223"/>
      <c r="F327" s="223"/>
      <c r="G327" s="223"/>
      <c r="H327" s="223"/>
    </row>
    <row r="328" spans="1:8" ht="37.5" customHeight="1" x14ac:dyDescent="0.25">
      <c r="A328" s="4"/>
      <c r="B328" s="218"/>
      <c r="C328" s="218"/>
      <c r="D328" s="218"/>
      <c r="E328" s="218"/>
      <c r="F328" s="218"/>
      <c r="G328" s="218"/>
      <c r="H328" s="218"/>
    </row>
    <row r="329" spans="1:8" ht="31.5" customHeight="1" x14ac:dyDescent="0.25">
      <c r="A329" s="4"/>
      <c r="B329" s="219"/>
      <c r="C329" s="219"/>
      <c r="D329" s="219"/>
      <c r="E329" s="219"/>
      <c r="F329" s="219"/>
      <c r="G329" s="219"/>
      <c r="H329" s="219"/>
    </row>
    <row r="330" spans="1:8" ht="15.75" x14ac:dyDescent="0.25">
      <c r="A330" s="4"/>
      <c r="B330" s="220"/>
      <c r="C330" s="220"/>
      <c r="D330" s="220"/>
      <c r="E330" s="220"/>
      <c r="F330" s="220"/>
      <c r="G330" s="220"/>
      <c r="H330" s="220"/>
    </row>
    <row r="331" spans="1:8" ht="15.75" x14ac:dyDescent="0.25">
      <c r="A331" s="4"/>
      <c r="B331" s="4"/>
      <c r="C331" s="4"/>
      <c r="D331" s="4"/>
      <c r="E331" s="4"/>
      <c r="F331" s="4"/>
      <c r="G331" s="4"/>
      <c r="H331" s="4"/>
    </row>
    <row r="332" spans="1:8" ht="15.75" x14ac:dyDescent="0.25">
      <c r="A332" s="4"/>
      <c r="B332" s="4"/>
      <c r="C332" s="4"/>
      <c r="D332" s="4"/>
      <c r="E332" s="4"/>
      <c r="F332" s="4"/>
      <c r="G332" s="4"/>
      <c r="H332" s="4"/>
    </row>
    <row r="333" spans="1:8" ht="15.75" x14ac:dyDescent="0.25">
      <c r="A333" s="4"/>
      <c r="B333" s="4"/>
      <c r="C333" s="4"/>
      <c r="D333" s="4"/>
      <c r="E333" s="4"/>
      <c r="F333" s="4"/>
      <c r="G333" s="4"/>
      <c r="H333" s="4"/>
    </row>
    <row r="334" spans="1:8" ht="15.75" x14ac:dyDescent="0.25">
      <c r="A334" s="4"/>
      <c r="B334" s="4"/>
      <c r="C334" s="4"/>
      <c r="D334" s="4"/>
      <c r="E334" s="4"/>
      <c r="F334" s="4"/>
      <c r="G334" s="4"/>
      <c r="H334" s="4"/>
    </row>
    <row r="335" spans="1:8" ht="15.75" x14ac:dyDescent="0.25">
      <c r="A335" s="4"/>
      <c r="B335" s="4"/>
      <c r="C335" s="4"/>
      <c r="D335" s="4"/>
      <c r="E335" s="4"/>
      <c r="F335" s="4"/>
      <c r="G335" s="4"/>
      <c r="H335" s="4"/>
    </row>
    <row r="336" spans="1:8" ht="15.75" x14ac:dyDescent="0.25">
      <c r="A336" s="4"/>
      <c r="B336" s="4"/>
      <c r="C336" s="4"/>
      <c r="D336" s="4"/>
      <c r="E336" s="4"/>
      <c r="F336" s="4"/>
      <c r="G336" s="4"/>
      <c r="H336" s="4"/>
    </row>
    <row r="337" spans="1:8" ht="15.75" x14ac:dyDescent="0.25">
      <c r="A337" s="4"/>
      <c r="B337" s="4"/>
      <c r="C337" s="4"/>
      <c r="D337" s="4"/>
      <c r="E337" s="4"/>
      <c r="F337" s="4"/>
      <c r="G337" s="4"/>
      <c r="H337" s="4"/>
    </row>
    <row r="338" spans="1:8" ht="15.75" x14ac:dyDescent="0.25">
      <c r="A338" s="4"/>
      <c r="B338" s="4"/>
      <c r="C338" s="4"/>
      <c r="D338" s="4"/>
      <c r="E338" s="4"/>
      <c r="F338" s="4"/>
      <c r="G338" s="4"/>
      <c r="H338" s="4"/>
    </row>
    <row r="339" spans="1:8" ht="15.75" x14ac:dyDescent="0.25">
      <c r="A339" s="1"/>
      <c r="B339" s="1"/>
      <c r="C339" s="1"/>
      <c r="D339" s="1"/>
      <c r="E339" s="1"/>
      <c r="F339" s="1"/>
      <c r="G339" s="1"/>
      <c r="H339" s="1"/>
    </row>
  </sheetData>
  <mergeCells count="133">
    <mergeCell ref="A9:H9"/>
    <mergeCell ref="A87:H87"/>
    <mergeCell ref="A229:H229"/>
    <mergeCell ref="C163:H163"/>
    <mergeCell ref="C164:D164"/>
    <mergeCell ref="A2:D2"/>
    <mergeCell ref="A3:D3"/>
    <mergeCell ref="B6:H6"/>
    <mergeCell ref="B8:H8"/>
    <mergeCell ref="G14:H14"/>
    <mergeCell ref="C15:G15"/>
    <mergeCell ref="C16:H16"/>
    <mergeCell ref="C17:D17"/>
    <mergeCell ref="C20:H20"/>
    <mergeCell ref="C21:D21"/>
    <mergeCell ref="C12:H12"/>
    <mergeCell ref="C45:H45"/>
    <mergeCell ref="C46:D46"/>
    <mergeCell ref="C50:H50"/>
    <mergeCell ref="C52:D52"/>
    <mergeCell ref="B56:F56"/>
    <mergeCell ref="G57:H57"/>
    <mergeCell ref="C26:G26"/>
    <mergeCell ref="C27:H27"/>
    <mergeCell ref="C28:D28"/>
    <mergeCell ref="C30:H30"/>
    <mergeCell ref="C40:G40"/>
    <mergeCell ref="C42:D42"/>
    <mergeCell ref="C74:G74"/>
    <mergeCell ref="C75:H75"/>
    <mergeCell ref="C76:D76"/>
    <mergeCell ref="C88:H88"/>
    <mergeCell ref="G90:H90"/>
    <mergeCell ref="C91:G91"/>
    <mergeCell ref="C58:G58"/>
    <mergeCell ref="C60:D60"/>
    <mergeCell ref="C64:H64"/>
    <mergeCell ref="C65:D65"/>
    <mergeCell ref="C69:H69"/>
    <mergeCell ref="C70:D70"/>
    <mergeCell ref="C100:D101"/>
    <mergeCell ref="C102:D103"/>
    <mergeCell ref="C104:D105"/>
    <mergeCell ref="C106:D107"/>
    <mergeCell ref="C108:D109"/>
    <mergeCell ref="C110:D111"/>
    <mergeCell ref="C93:H93"/>
    <mergeCell ref="C94:D94"/>
    <mergeCell ref="C96:D97"/>
    <mergeCell ref="E96:E97"/>
    <mergeCell ref="G96:H96"/>
    <mergeCell ref="C98:D99"/>
    <mergeCell ref="C137:H137"/>
    <mergeCell ref="C138:D138"/>
    <mergeCell ref="C142:H142"/>
    <mergeCell ref="C143:D143"/>
    <mergeCell ref="C147:H147"/>
    <mergeCell ref="C148:D148"/>
    <mergeCell ref="C119:H119"/>
    <mergeCell ref="C120:D120"/>
    <mergeCell ref="C126:H126"/>
    <mergeCell ref="C127:D127"/>
    <mergeCell ref="C132:H132"/>
    <mergeCell ref="C133:D133"/>
    <mergeCell ref="C174:G174"/>
    <mergeCell ref="C179:G179"/>
    <mergeCell ref="C185:G185"/>
    <mergeCell ref="C187:H187"/>
    <mergeCell ref="C188:D188"/>
    <mergeCell ref="C197:G197"/>
    <mergeCell ref="C153:H153"/>
    <mergeCell ref="C154:D154"/>
    <mergeCell ref="C158:G158"/>
    <mergeCell ref="C167:G167"/>
    <mergeCell ref="C168:H168"/>
    <mergeCell ref="C170:D170"/>
    <mergeCell ref="C214:D214"/>
    <mergeCell ref="C218:H218"/>
    <mergeCell ref="C219:D219"/>
    <mergeCell ref="C224:H224"/>
    <mergeCell ref="C225:D225"/>
    <mergeCell ref="C230:H230"/>
    <mergeCell ref="C199:H199"/>
    <mergeCell ref="C200:D200"/>
    <mergeCell ref="C205:G205"/>
    <mergeCell ref="C207:H207"/>
    <mergeCell ref="C208:D208"/>
    <mergeCell ref="C213:F213"/>
    <mergeCell ref="C250:G250"/>
    <mergeCell ref="B257:H257"/>
    <mergeCell ref="C260:F260"/>
    <mergeCell ref="C261:F261"/>
    <mergeCell ref="C263:F263"/>
    <mergeCell ref="G232:H232"/>
    <mergeCell ref="C233:G233"/>
    <mergeCell ref="C235:H235"/>
    <mergeCell ref="C236:D236"/>
    <mergeCell ref="C240:F240"/>
    <mergeCell ref="C245:G245"/>
    <mergeCell ref="F273:H273"/>
    <mergeCell ref="B302:H302"/>
    <mergeCell ref="B303:H304"/>
    <mergeCell ref="B305:H305"/>
    <mergeCell ref="B306:H306"/>
    <mergeCell ref="B307:H307"/>
    <mergeCell ref="C264:F264"/>
    <mergeCell ref="C265:F265"/>
    <mergeCell ref="B267:H267"/>
    <mergeCell ref="F271:H271"/>
    <mergeCell ref="A4:H4"/>
    <mergeCell ref="A258:H258"/>
    <mergeCell ref="A268:H268"/>
    <mergeCell ref="B328:H328"/>
    <mergeCell ref="B329:H329"/>
    <mergeCell ref="B330:H330"/>
    <mergeCell ref="B322:H322"/>
    <mergeCell ref="B323:H323"/>
    <mergeCell ref="B324:H324"/>
    <mergeCell ref="B325:H325"/>
    <mergeCell ref="B326:H326"/>
    <mergeCell ref="B327:H327"/>
    <mergeCell ref="B315:G315"/>
    <mergeCell ref="B316:G316"/>
    <mergeCell ref="B317:G317"/>
    <mergeCell ref="B318:G318"/>
    <mergeCell ref="B320:H320"/>
    <mergeCell ref="B321:H321"/>
    <mergeCell ref="B309:H309"/>
    <mergeCell ref="B310:G310"/>
    <mergeCell ref="B311:G311"/>
    <mergeCell ref="B312:G312"/>
    <mergeCell ref="B313:G313"/>
    <mergeCell ref="B314:G314"/>
  </mergeCells>
  <pageMargins left="0.25" right="0.25" top="0.75" bottom="0.75" header="0.3" footer="0.3"/>
  <pageSetup paperSize="9"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2025-02-17T12:40:28Z</dcterms:modified>
</cp:coreProperties>
</file>